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1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  <sheet name="Приложение 6" sheetId="8" r:id="rId6"/>
  </sheets>
  <calcPr calcId="125725"/>
</workbook>
</file>

<file path=xl/calcChain.xml><?xml version="1.0" encoding="utf-8"?>
<calcChain xmlns="http://schemas.openxmlformats.org/spreadsheetml/2006/main">
  <c r="Y11" i="5"/>
  <c r="Z11"/>
  <c r="X11"/>
  <c r="Y10"/>
  <c r="Z10"/>
  <c r="X10"/>
  <c r="Z63"/>
  <c r="X9" i="8"/>
  <c r="Y9"/>
  <c r="Y81"/>
  <c r="W9"/>
  <c r="W81"/>
  <c r="Y45"/>
  <c r="X10"/>
  <c r="Y10"/>
  <c r="W10"/>
  <c r="C39" i="2"/>
  <c r="D42"/>
  <c r="E42"/>
  <c r="D44"/>
  <c r="E44"/>
  <c r="C42"/>
  <c r="C11"/>
  <c r="C10"/>
  <c r="C22" i="1"/>
  <c r="C21" s="1"/>
  <c r="C20" s="1"/>
  <c r="C19" s="1"/>
  <c r="C44" i="2"/>
  <c r="D27"/>
  <c r="D26"/>
  <c r="E27"/>
  <c r="E26"/>
  <c r="C26"/>
  <c r="C27"/>
  <c r="O52" i="4"/>
  <c r="O51"/>
  <c r="O50" s="1"/>
  <c r="O49" s="1"/>
  <c r="O48" s="1"/>
  <c r="O47" s="1"/>
  <c r="G20" i="3" s="1"/>
  <c r="G19" s="1"/>
  <c r="D52" i="2"/>
  <c r="E52"/>
  <c r="C52"/>
  <c r="D55"/>
  <c r="E55"/>
  <c r="C55"/>
  <c r="X81" i="8"/>
  <c r="X31"/>
  <c r="X30"/>
  <c r="X29"/>
  <c r="Y31"/>
  <c r="Y30"/>
  <c r="Y29"/>
  <c r="W31"/>
  <c r="W30"/>
  <c r="W29"/>
  <c r="X61"/>
  <c r="X60"/>
  <c r="X59"/>
  <c r="Y61"/>
  <c r="Y60"/>
  <c r="W61"/>
  <c r="W60"/>
  <c r="X65"/>
  <c r="X64"/>
  <c r="X63"/>
  <c r="Y65"/>
  <c r="Y64"/>
  <c r="Y63"/>
  <c r="W64"/>
  <c r="W63"/>
  <c r="W65"/>
  <c r="X68"/>
  <c r="X67"/>
  <c r="X69"/>
  <c r="Y69"/>
  <c r="Y68"/>
  <c r="Y67"/>
  <c r="W69"/>
  <c r="W68"/>
  <c r="W67"/>
  <c r="X56"/>
  <c r="X55"/>
  <c r="X54"/>
  <c r="Y56"/>
  <c r="Y55"/>
  <c r="Y54"/>
  <c r="W56"/>
  <c r="W55"/>
  <c r="W54"/>
  <c r="X78"/>
  <c r="X77"/>
  <c r="X76"/>
  <c r="Y78"/>
  <c r="Y77"/>
  <c r="Y76"/>
  <c r="W78"/>
  <c r="W77"/>
  <c r="W76"/>
  <c r="X79"/>
  <c r="Y79"/>
  <c r="W79"/>
  <c r="P64" i="4"/>
  <c r="Q64"/>
  <c r="O64"/>
  <c r="P56"/>
  <c r="Q56"/>
  <c r="O56"/>
  <c r="O55"/>
  <c r="O54"/>
  <c r="O53"/>
  <c r="X23" i="8"/>
  <c r="X22"/>
  <c r="X21"/>
  <c r="Y23"/>
  <c r="Y22"/>
  <c r="Y21"/>
  <c r="W23"/>
  <c r="W22"/>
  <c r="W21"/>
  <c r="X92" i="5"/>
  <c r="P24" i="4"/>
  <c r="P23" s="1"/>
  <c r="Q24"/>
  <c r="Q23" s="1"/>
  <c r="O33"/>
  <c r="O32" s="1"/>
  <c r="O29"/>
  <c r="O75"/>
  <c r="O74" s="1"/>
  <c r="O71"/>
  <c r="O70" s="1"/>
  <c r="P71"/>
  <c r="Q71"/>
  <c r="O24"/>
  <c r="O23"/>
  <c r="O22"/>
  <c r="D13" i="2"/>
  <c r="E13"/>
  <c r="D19"/>
  <c r="E19"/>
  <c r="C19"/>
  <c r="Y82" i="5"/>
  <c r="Z82"/>
  <c r="X82"/>
  <c r="X81"/>
  <c r="X80"/>
  <c r="X79"/>
  <c r="X78"/>
  <c r="X77"/>
  <c r="X42"/>
  <c r="X41"/>
  <c r="X17" i="8"/>
  <c r="X16"/>
  <c r="X15"/>
  <c r="Y17"/>
  <c r="Y16"/>
  <c r="Y15"/>
  <c r="W17"/>
  <c r="W16"/>
  <c r="W15"/>
  <c r="Y23" i="5"/>
  <c r="Y22"/>
  <c r="Y21"/>
  <c r="Y19"/>
  <c r="Z23"/>
  <c r="Q20" i="4"/>
  <c r="X23" i="5"/>
  <c r="O20" i="4"/>
  <c r="Y98" i="5"/>
  <c r="Y99"/>
  <c r="Z99"/>
  <c r="Z98"/>
  <c r="Z92"/>
  <c r="X99"/>
  <c r="X98"/>
  <c r="P63" i="4"/>
  <c r="P62" s="1"/>
  <c r="P61" s="1"/>
  <c r="P60" s="1"/>
  <c r="P59" s="1"/>
  <c r="P58" s="1"/>
  <c r="H23" i="3" s="1"/>
  <c r="H22" s="1"/>
  <c r="Q63" i="4"/>
  <c r="Q62"/>
  <c r="Q61" s="1"/>
  <c r="Q60" s="1"/>
  <c r="Q59" s="1"/>
  <c r="Q58" s="1"/>
  <c r="I23" i="3" s="1"/>
  <c r="I22" s="1"/>
  <c r="Z85" i="5"/>
  <c r="Y86"/>
  <c r="Y85"/>
  <c r="Z86"/>
  <c r="X86"/>
  <c r="X85"/>
  <c r="Y44"/>
  <c r="Y43"/>
  <c r="Y42"/>
  <c r="Y41"/>
  <c r="Z44"/>
  <c r="Z43"/>
  <c r="Z42"/>
  <c r="Z41"/>
  <c r="X44"/>
  <c r="X43"/>
  <c r="Y33"/>
  <c r="Y32"/>
  <c r="Z33"/>
  <c r="Z32"/>
  <c r="X33"/>
  <c r="X32"/>
  <c r="Y30"/>
  <c r="Z30"/>
  <c r="X30"/>
  <c r="X27"/>
  <c r="O21" i="4"/>
  <c r="X39" i="5"/>
  <c r="X38"/>
  <c r="X37"/>
  <c r="X36"/>
  <c r="X51"/>
  <c r="O39" i="4"/>
  <c r="X54" i="5"/>
  <c r="X74" i="8"/>
  <c r="X73"/>
  <c r="X72"/>
  <c r="X71"/>
  <c r="Y74"/>
  <c r="Y73"/>
  <c r="Y72"/>
  <c r="Y71"/>
  <c r="W74"/>
  <c r="W73"/>
  <c r="W72"/>
  <c r="W71"/>
  <c r="X75" i="5"/>
  <c r="X74"/>
  <c r="X73"/>
  <c r="X72"/>
  <c r="X71"/>
  <c r="Y75"/>
  <c r="Y74"/>
  <c r="Y73"/>
  <c r="Y72"/>
  <c r="Y71"/>
  <c r="Z75"/>
  <c r="Z74"/>
  <c r="Z73"/>
  <c r="Z72"/>
  <c r="Z71"/>
  <c r="Y92"/>
  <c r="P74" i="4"/>
  <c r="Q74"/>
  <c r="P55"/>
  <c r="P54"/>
  <c r="P53"/>
  <c r="Q55"/>
  <c r="Q54"/>
  <c r="Q53"/>
  <c r="D60" i="2"/>
  <c r="D59"/>
  <c r="E60"/>
  <c r="E59"/>
  <c r="D48"/>
  <c r="D47"/>
  <c r="D46"/>
  <c r="E48"/>
  <c r="E47"/>
  <c r="E46"/>
  <c r="E66"/>
  <c r="E65"/>
  <c r="D66"/>
  <c r="D65"/>
  <c r="C66"/>
  <c r="C65"/>
  <c r="E63"/>
  <c r="E62"/>
  <c r="D63"/>
  <c r="D62"/>
  <c r="C63"/>
  <c r="C62"/>
  <c r="C51"/>
  <c r="C50"/>
  <c r="C60"/>
  <c r="C59"/>
  <c r="C58"/>
  <c r="C57"/>
  <c r="E57"/>
  <c r="D57"/>
  <c r="E53"/>
  <c r="E51"/>
  <c r="E50"/>
  <c r="E10"/>
  <c r="E22" i="1"/>
  <c r="E21" s="1"/>
  <c r="E20" s="1"/>
  <c r="E19" s="1"/>
  <c r="D53" i="2"/>
  <c r="D51"/>
  <c r="D50"/>
  <c r="D10"/>
  <c r="D22" i="1"/>
  <c r="D21" s="1"/>
  <c r="D20" s="1"/>
  <c r="D19" s="1"/>
  <c r="C53" i="2"/>
  <c r="C49"/>
  <c r="C48"/>
  <c r="C47"/>
  <c r="C46"/>
  <c r="E40"/>
  <c r="D40"/>
  <c r="C40"/>
  <c r="E39"/>
  <c r="D39"/>
  <c r="E37"/>
  <c r="E36"/>
  <c r="E35"/>
  <c r="D37"/>
  <c r="D36"/>
  <c r="C37"/>
  <c r="C36"/>
  <c r="C35"/>
  <c r="E33"/>
  <c r="E32"/>
  <c r="D33"/>
  <c r="D32"/>
  <c r="C33"/>
  <c r="C32"/>
  <c r="C31"/>
  <c r="E24"/>
  <c r="D24"/>
  <c r="C24"/>
  <c r="E22"/>
  <c r="D22"/>
  <c r="C22"/>
  <c r="E18"/>
  <c r="E20"/>
  <c r="D20"/>
  <c r="D18"/>
  <c r="C20"/>
  <c r="E16"/>
  <c r="D16"/>
  <c r="C16"/>
  <c r="E14"/>
  <c r="D14"/>
  <c r="C14"/>
  <c r="D12"/>
  <c r="I26" i="3"/>
  <c r="G26"/>
  <c r="H26"/>
  <c r="Z106" i="5"/>
  <c r="Z105"/>
  <c r="Z104"/>
  <c r="Z103"/>
  <c r="Y106"/>
  <c r="Y105"/>
  <c r="Y104"/>
  <c r="Y103"/>
  <c r="X106"/>
  <c r="X105"/>
  <c r="X104"/>
  <c r="X103"/>
  <c r="X36" i="8"/>
  <c r="X35"/>
  <c r="X34"/>
  <c r="X33"/>
  <c r="Y36"/>
  <c r="Y35"/>
  <c r="Y34"/>
  <c r="Y33"/>
  <c r="W36"/>
  <c r="W35"/>
  <c r="W34"/>
  <c r="W33"/>
  <c r="Y26"/>
  <c r="Y25"/>
  <c r="X26"/>
  <c r="X25"/>
  <c r="W26"/>
  <c r="W25"/>
  <c r="X13"/>
  <c r="X12"/>
  <c r="X11"/>
  <c r="Y13"/>
  <c r="Y12"/>
  <c r="Y11"/>
  <c r="W13"/>
  <c r="W12"/>
  <c r="W11"/>
  <c r="Y52"/>
  <c r="Y51"/>
  <c r="Y50"/>
  <c r="Y49"/>
  <c r="X52"/>
  <c r="X51"/>
  <c r="X50"/>
  <c r="X49"/>
  <c r="W52"/>
  <c r="W51"/>
  <c r="W50"/>
  <c r="W49"/>
  <c r="Y47"/>
  <c r="Y46"/>
  <c r="Y44"/>
  <c r="X47"/>
  <c r="X46"/>
  <c r="X45"/>
  <c r="X44"/>
  <c r="W47"/>
  <c r="W46"/>
  <c r="W45"/>
  <c r="W44"/>
  <c r="Y42"/>
  <c r="Y41"/>
  <c r="Y40"/>
  <c r="Y39"/>
  <c r="X42"/>
  <c r="X41"/>
  <c r="X40"/>
  <c r="X39"/>
  <c r="W42"/>
  <c r="W41"/>
  <c r="W40"/>
  <c r="W39"/>
  <c r="Q22" i="4"/>
  <c r="P22"/>
  <c r="X95" i="5"/>
  <c r="O73" i="4"/>
  <c r="O72" s="1"/>
  <c r="Y95" i="5"/>
  <c r="Y94"/>
  <c r="Y91"/>
  <c r="Y90"/>
  <c r="Y89"/>
  <c r="Y88"/>
  <c r="Z95"/>
  <c r="Q73" i="4"/>
  <c r="Q72" s="1"/>
  <c r="Q69" s="1"/>
  <c r="Q68" s="1"/>
  <c r="Q67" s="1"/>
  <c r="Q66" s="1"/>
  <c r="I25" i="3" s="1"/>
  <c r="I24" s="1"/>
  <c r="O62" i="4"/>
  <c r="O61"/>
  <c r="O60"/>
  <c r="O59"/>
  <c r="O58"/>
  <c r="G23" i="3"/>
  <c r="G22" s="1"/>
  <c r="Z68" i="5"/>
  <c r="Q52" i="4"/>
  <c r="Q51" s="1"/>
  <c r="Q50" s="1"/>
  <c r="Q49" s="1"/>
  <c r="Q48" s="1"/>
  <c r="Y68" i="5"/>
  <c r="P52" i="4"/>
  <c r="P51" s="1"/>
  <c r="P50" s="1"/>
  <c r="P49" s="1"/>
  <c r="P48" s="1"/>
  <c r="P47" s="1"/>
  <c r="H20" i="3" s="1"/>
  <c r="H19" s="1"/>
  <c r="X68" i="5"/>
  <c r="Z61"/>
  <c r="Q46" i="4"/>
  <c r="Q45"/>
  <c r="Q44" s="1"/>
  <c r="Q43" s="1"/>
  <c r="Q42" s="1"/>
  <c r="Q41" s="1"/>
  <c r="I18" i="3" s="1"/>
  <c r="I17" s="1"/>
  <c r="Y61" i="5"/>
  <c r="P46" i="4"/>
  <c r="P45" s="1"/>
  <c r="P44" s="1"/>
  <c r="P43" s="1"/>
  <c r="P42" s="1"/>
  <c r="P41" s="1"/>
  <c r="H18" i="3" s="1"/>
  <c r="H17" s="1"/>
  <c r="X61" i="5"/>
  <c r="X60"/>
  <c r="X59"/>
  <c r="X58"/>
  <c r="X57"/>
  <c r="X56"/>
  <c r="Z54"/>
  <c r="Q40" i="4"/>
  <c r="Y54" i="5"/>
  <c r="P40" i="4"/>
  <c r="O40"/>
  <c r="O38"/>
  <c r="O37" s="1"/>
  <c r="O36" s="1"/>
  <c r="O35" s="1"/>
  <c r="O34" s="1"/>
  <c r="G16" i="3" s="1"/>
  <c r="G15" s="1"/>
  <c r="Z51" i="5"/>
  <c r="Y51"/>
  <c r="P39" i="4"/>
  <c r="P38"/>
  <c r="P37" s="1"/>
  <c r="P36" s="1"/>
  <c r="P35" s="1"/>
  <c r="P34" s="1"/>
  <c r="H16" i="3" s="1"/>
  <c r="H15" s="1"/>
  <c r="Z39" i="5"/>
  <c r="Z38"/>
  <c r="Z37"/>
  <c r="Z36"/>
  <c r="Y39"/>
  <c r="P29" i="4"/>
  <c r="P28" s="1"/>
  <c r="P27" s="1"/>
  <c r="P26" s="1"/>
  <c r="P25" s="1"/>
  <c r="H13" i="3" s="1"/>
  <c r="Z27" i="5"/>
  <c r="Q21" i="4"/>
  <c r="Y27" i="5"/>
  <c r="P21" i="4"/>
  <c r="P20"/>
  <c r="Z16" i="5"/>
  <c r="Z15"/>
  <c r="Z14"/>
  <c r="Z13"/>
  <c r="Z12"/>
  <c r="Y16"/>
  <c r="P15" i="4"/>
  <c r="P14" s="1"/>
  <c r="P13" s="1"/>
  <c r="X16" i="5"/>
  <c r="X15"/>
  <c r="X14"/>
  <c r="X13"/>
  <c r="X12"/>
  <c r="P73" i="4"/>
  <c r="P72" s="1"/>
  <c r="P69" s="1"/>
  <c r="P68" s="1"/>
  <c r="P67" s="1"/>
  <c r="P66" s="1"/>
  <c r="H25" i="3" s="1"/>
  <c r="H24" s="1"/>
  <c r="Y60" i="5"/>
  <c r="Y59"/>
  <c r="Y58"/>
  <c r="Y57"/>
  <c r="Y56"/>
  <c r="Z50"/>
  <c r="Z49"/>
  <c r="Z48"/>
  <c r="Z47"/>
  <c r="Z46"/>
  <c r="Q39" i="4"/>
  <c r="Y15" i="5"/>
  <c r="Y14"/>
  <c r="Y13"/>
  <c r="Y12"/>
  <c r="Z67"/>
  <c r="Z66"/>
  <c r="Z65"/>
  <c r="Z64"/>
  <c r="Z60"/>
  <c r="Z59"/>
  <c r="Z58"/>
  <c r="Z57"/>
  <c r="Z56"/>
  <c r="O28" i="4"/>
  <c r="O27" s="1"/>
  <c r="O26" s="1"/>
  <c r="O25" s="1"/>
  <c r="G13" i="3" s="1"/>
  <c r="Y50" i="5"/>
  <c r="Y49"/>
  <c r="Y48"/>
  <c r="Y47"/>
  <c r="Y46"/>
  <c r="Y67"/>
  <c r="Y66"/>
  <c r="Y65"/>
  <c r="Y64"/>
  <c r="Y63"/>
  <c r="Q33" i="4"/>
  <c r="Q32"/>
  <c r="I14" i="3" s="1"/>
  <c r="P33" i="4"/>
  <c r="P32" s="1"/>
  <c r="C18" i="2"/>
  <c r="E12"/>
  <c r="D35"/>
  <c r="D31"/>
  <c r="D11"/>
  <c r="E31"/>
  <c r="E11"/>
  <c r="Z81" i="5"/>
  <c r="Z80"/>
  <c r="Z79"/>
  <c r="Z78"/>
  <c r="Z77"/>
  <c r="Y102"/>
  <c r="Y101"/>
  <c r="P81" i="4"/>
  <c r="P80"/>
  <c r="P79" s="1"/>
  <c r="P78" s="1"/>
  <c r="P77" s="1"/>
  <c r="P76" s="1"/>
  <c r="O81"/>
  <c r="O80"/>
  <c r="O79" s="1"/>
  <c r="O78" s="1"/>
  <c r="O77" s="1"/>
  <c r="O76" s="1"/>
  <c r="X102" i="5"/>
  <c r="X101"/>
  <c r="Q81" i="4"/>
  <c r="Q80"/>
  <c r="Q79" s="1"/>
  <c r="Q78" s="1"/>
  <c r="Q77" s="1"/>
  <c r="Q76" s="1"/>
  <c r="Z102" i="5"/>
  <c r="Z101"/>
  <c r="Y81"/>
  <c r="Y80"/>
  <c r="Y79"/>
  <c r="Y78"/>
  <c r="Y77"/>
  <c r="Y38"/>
  <c r="Y37"/>
  <c r="Y36"/>
  <c r="X67"/>
  <c r="X66"/>
  <c r="X65"/>
  <c r="X64"/>
  <c r="X63"/>
  <c r="X22"/>
  <c r="X21"/>
  <c r="X19"/>
  <c r="X94"/>
  <c r="X91"/>
  <c r="X90"/>
  <c r="X89"/>
  <c r="X88"/>
  <c r="Q15" i="4"/>
  <c r="Q14" s="1"/>
  <c r="Q13" s="1"/>
  <c r="Q29"/>
  <c r="Q28"/>
  <c r="Q27" s="1"/>
  <c r="Q26" s="1"/>
  <c r="Q25" s="1"/>
  <c r="I13" i="3" s="1"/>
  <c r="X50" i="5"/>
  <c r="X49"/>
  <c r="X48"/>
  <c r="X47"/>
  <c r="X46"/>
  <c r="Z94"/>
  <c r="Z91"/>
  <c r="Z90"/>
  <c r="Z89"/>
  <c r="Z88"/>
  <c r="Y20"/>
  <c r="Z22"/>
  <c r="Z21"/>
  <c r="Z19"/>
  <c r="Z20"/>
  <c r="D26" i="1"/>
  <c r="D25" s="1"/>
  <c r="D24" s="1"/>
  <c r="D23" s="1"/>
  <c r="Y108" i="5"/>
  <c r="X58" i="8"/>
  <c r="Y59"/>
  <c r="Y58"/>
  <c r="W59"/>
  <c r="Q38" i="4"/>
  <c r="Q37"/>
  <c r="Q36" s="1"/>
  <c r="Q35" s="1"/>
  <c r="Q34" s="1"/>
  <c r="I16" i="3" s="1"/>
  <c r="I15" s="1"/>
  <c r="P70" i="4"/>
  <c r="Q70"/>
  <c r="Q31"/>
  <c r="Q30"/>
  <c r="P19"/>
  <c r="P18"/>
  <c r="P17" s="1"/>
  <c r="P16" s="1"/>
  <c r="H12" i="3" s="1"/>
  <c r="Q19" i="4"/>
  <c r="Q18" s="1"/>
  <c r="Q17" s="1"/>
  <c r="Q16" s="1"/>
  <c r="I12" i="3" s="1"/>
  <c r="W58" i="8"/>
  <c r="C13" i="2"/>
  <c r="C12"/>
  <c r="O15" i="4"/>
  <c r="O14" s="1"/>
  <c r="O13" s="1"/>
  <c r="O19"/>
  <c r="O18" s="1"/>
  <c r="O17" s="1"/>
  <c r="O16" s="1"/>
  <c r="G12" i="3" s="1"/>
  <c r="X20" i="5"/>
  <c r="O46" i="4"/>
  <c r="O45"/>
  <c r="O44" s="1"/>
  <c r="O43" s="1"/>
  <c r="O42" s="1"/>
  <c r="O41" s="1"/>
  <c r="G18" i="3" s="1"/>
  <c r="G17" s="1"/>
  <c r="X108" i="5"/>
  <c r="C26" i="1"/>
  <c r="C25"/>
  <c r="C24" s="1"/>
  <c r="C23" s="1"/>
  <c r="Z108" i="5"/>
  <c r="E26" i="1"/>
  <c r="E25" s="1"/>
  <c r="E24" s="1"/>
  <c r="E23" s="1"/>
  <c r="Q12" i="4" l="1"/>
  <c r="Q11" s="1"/>
  <c r="I11" i="3" s="1"/>
  <c r="I10" s="1"/>
  <c r="Q10" i="4"/>
  <c r="I20" i="3"/>
  <c r="I19" s="1"/>
  <c r="Q47" i="4"/>
  <c r="G14" i="3"/>
  <c r="O31" i="4"/>
  <c r="O30" s="1"/>
  <c r="D18" i="1"/>
  <c r="D17" s="1"/>
  <c r="E18"/>
  <c r="E17" s="1"/>
  <c r="O69" i="4"/>
  <c r="O68" s="1"/>
  <c r="O67" s="1"/>
  <c r="O66" s="1"/>
  <c r="G25" i="3" s="1"/>
  <c r="G24" s="1"/>
  <c r="C18" i="1"/>
  <c r="C17" s="1"/>
  <c r="O10" i="4"/>
  <c r="O82" s="1"/>
  <c r="O12"/>
  <c r="O11" s="1"/>
  <c r="G11" i="3" s="1"/>
  <c r="G10" s="1"/>
  <c r="G28" s="1"/>
  <c r="H14"/>
  <c r="P31" i="4"/>
  <c r="P30" s="1"/>
  <c r="P10"/>
  <c r="P82" s="1"/>
  <c r="P12"/>
  <c r="P11" s="1"/>
  <c r="H11" i="3" s="1"/>
  <c r="H10" s="1"/>
  <c r="H28" s="1"/>
  <c r="I28" l="1"/>
  <c r="Q82" i="4"/>
</calcChain>
</file>

<file path=xl/sharedStrings.xml><?xml version="1.0" encoding="utf-8"?>
<sst xmlns="http://schemas.openxmlformats.org/spreadsheetml/2006/main" count="579" uniqueCount="276">
  <si>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</si>
  <si>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</si>
  <si>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</si>
  <si>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</si>
  <si>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</si>
  <si>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</si>
  <si>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</si>
  <si>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</si>
  <si>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</si>
  <si>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</si>
  <si>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</si>
  <si>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</si>
  <si>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</si>
  <si>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</si>
  <si>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</si>
  <si>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</si>
  <si>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</si>
  <si>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</si>
  <si>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</si>
  <si>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</si>
  <si>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</si>
  <si>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</si>
  <si>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</si>
  <si>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</si>
  <si>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</si>
  <si>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</si>
  <si>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</si>
  <si>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</si>
  <si>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</si>
  <si>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</si>
  <si>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</si>
  <si>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</si>
  <si>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</si>
  <si>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</si>
  <si>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</si>
  <si>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</si>
  <si>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</si>
  <si>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</si>
  <si>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</si>
  <si>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</si>
  <si>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</si>
  <si>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</si>
  <si>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</si>
  <si>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</si>
  <si>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</si>
  <si>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</si>
  <si>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</si>
  <si>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</si>
  <si>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</si>
  <si>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</si>
  <si>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</si>
  <si>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</si>
  <si>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</si>
  <si>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</si>
  <si>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</si>
  <si>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</si>
  <si>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</si>
  <si>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</si>
  <si>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</si>
  <si>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</si>
  <si>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</si>
  <si>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</si>
  <si>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</si>
  <si>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</si>
  <si>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</si>
  <si>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</si>
  <si>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</si>
  <si>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</si>
  <si>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</si>
  <si>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</si>
  <si>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</si>
  <si>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</si>
  <si>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</si>
  <si>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</si>
  <si>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</si>
  <si>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</si>
  <si>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</si>
  <si>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</si>
  <si>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</si>
  <si>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</si>
  <si>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</si>
  <si>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</si>
  <si>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</si>
  <si>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</si>
  <si>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</si>
  <si>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</si>
  <si>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</si>
  <si>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</si>
  <si>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</si>
  <si>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</si>
  <si>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</si>
  <si>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</si>
  <si>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</si>
  <si>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</si>
  <si>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</si>
  <si>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</si>
  <si>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</si>
  <si>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</si>
  <si>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</si>
  <si>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</si>
  <si>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</si>
  <si>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</si>
  <si>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</si>
  <si>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</si>
  <si>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</si>
  <si>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</si>
  <si>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</si>
  <si>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</si>
  <si>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</si>
  <si>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</si>
  <si>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</si>
  <si>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</si>
  <si>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</si>
  <si>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</si>
  <si>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</si>
  <si>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</si>
  <si>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</si>
  <si>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</si>
  <si>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</si>
  <si>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</si>
  <si>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</si>
  <si>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</si>
  <si>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</si>
  <si>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</si>
  <si>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</si>
  <si>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</si>
  <si>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</si>
  <si>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</si>
  <si>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</si>
  <si>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</si>
  <si>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</si>
  <si>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</si>
  <si>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</si>
  <si>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</si>
  <si>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</si>
  <si>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</si>
  <si>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</si>
  <si>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</si>
  <si>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</si>
  <si>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</si>
  <si>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</si>
  <si>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</si>
  <si>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</si>
  <si>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</si>
  <si>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</si>
  <si>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</si>
  <si>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</si>
  <si>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</si>
  <si>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</si>
  <si>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</si>
  <si>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</si>
  <si>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</si>
  <si>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</si>
  <si>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</si>
  <si>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</si>
  <si>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</si>
  <si>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</si>
  <si>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</si>
  <si>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</si>
  <si>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</si>
  <si>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</si>
  <si>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</si>
  <si>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</si>
  <si>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</si>
  <si>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</si>
  <si>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5210010010</t>
  </si>
  <si>
    <t>5210010020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</si>
  <si>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</si>
  <si>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</si>
  <si>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</si>
  <si>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5210000000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</si>
  <si>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</si>
  <si>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</si>
  <si>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</si>
  <si>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</si>
  <si>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</si>
  <si>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121 20235118100000150</t>
  </si>
  <si>
    <t>121 20216001100000150</t>
  </si>
  <si>
    <t>Поступление доходов в местный бюджет по кодам видов доходов, подвидов доходов на 2022 год и на плановый период 2023, 2024 годов</t>
  </si>
  <si>
    <t>2024 год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</si>
  <si>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</si>
  <si>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</si>
  <si>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ВЕДОМСТВЕННАЯ СТРУКТУРА РАСХОДОВ МЕСТНОГО БЮДЖЕТА НА 2022 ГОД И ПЛАНОВЫЙ ПЕРИОД 2023, 2024 ГОДОВ</t>
  </si>
  <si>
    <t>Прочие межбюджетные трансферты, передаваемые бюджетам</t>
  </si>
  <si>
    <t>000 20240000000000150</t>
  </si>
  <si>
    <t>000 20249999000000150</t>
  </si>
  <si>
    <t>121 20249999100000150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</si>
  <si>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</si>
  <si>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</si>
  <si>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</si>
  <si>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121 20215001100000150</t>
  </si>
  <si>
    <t>Прочие субсидии бюджетам сельских поселений</t>
  </si>
  <si>
    <t>121 20229999100000150</t>
  </si>
  <si>
    <t>Прочие субсидии</t>
  </si>
  <si>
    <t>000 20229999000000150</t>
  </si>
  <si>
    <t>Субсидии бюджетам бюджетной системы Российской Федерации (межбюджетные субсидии)</t>
  </si>
  <si>
    <t>000 20220000000000150</t>
  </si>
  <si>
    <t>Подпрограмма «Развитие системы градорегулирования в муниципальном образовании Бурунчинский сельсовет Саракташского района Оренбургской области»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</si>
  <si>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</si>
  <si>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52800S1510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</si>
  <si>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</si>
  <si>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</si>
  <si>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</si>
  <si>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</si>
  <si>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</si>
  <si>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</si>
  <si>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</si>
  <si>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</si>
  <si>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</si>
  <si>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</si>
  <si>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</si>
  <si>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</si>
  <si>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</si>
  <si>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</si>
  <si>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</si>
  <si>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</si>
  <si>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Приложение 6</t>
  </si>
  <si>
    <t>Другие вопросы в области национальной экономики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</si>
  <si>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</si>
  <si>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</si>
  <si>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Подпрограмма "Осуществление деятельности аппарата управления"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</si>
  <si>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</si>
  <si>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</si>
  <si>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Повышение заработной платы работников муниципальных учреждений культуры</t>
  </si>
  <si>
    <t>5280000000</t>
  </si>
  <si>
    <t>5220051180</t>
  </si>
  <si>
    <t>5230095020</t>
  </si>
  <si>
    <t>5240095280</t>
  </si>
  <si>
    <t>5250095310</t>
  </si>
  <si>
    <t>5260075080</t>
  </si>
  <si>
    <t>Реализация инициативных проектов (благоустройство мест захоронения)</t>
  </si>
  <si>
    <t>525П5S140В</t>
  </si>
  <si>
    <t>Иные выплаты персоналу государственных (муниципальных) органов, за исключением фонда оплаты труда</t>
  </si>
  <si>
    <t>Достижение показателей по оплате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</si>
  <si>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</si>
  <si>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</si>
  <si>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</si>
  <si>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</si>
  <si>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</si>
  <si>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</si>
  <si>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</si>
  <si>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Непрограммное направление расходов (непрограммные мероприятия)</t>
  </si>
  <si>
    <t>12111715030100000150</t>
  </si>
  <si>
    <t>12111715030100012150</t>
  </si>
  <si>
    <t>Повышение заработной платы работников муниципальных учреждений культуры</t>
  </si>
  <si>
    <t>Распределение бюджетных ассигнований местного бюджета на 2022 год  и на плановый период 2023 и 2024 годов по разделам, подразделам расходов классификации расходов бюджета</t>
  </si>
  <si>
    <t>РАСПРЕДЕЛЕНИЕ БЮДЖЕТНЫХ АССИГНОВАНИЙ МЕСТНОГО БЮДЖЕТА ПО ЦЕЛЕВЫМ СТАТЬЯМ,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</si>
  <si>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</si>
  <si>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Подпрограмма "Развитие системы градорегулирования в муниципальном образовании Бурунчинский сельсовет Саракташского района Оренбургской области"</t>
  </si>
  <si>
    <t>Культура, кинематография</t>
  </si>
  <si>
    <t>Иные пенсии, социальные доплаты к пенсиям</t>
  </si>
  <si>
    <t>от 22.12.2022 года  № 89</t>
  </si>
  <si>
    <t>от  22.12.2022 года № 89</t>
  </si>
  <si>
    <t>от 22.12.2022 года № 89</t>
  </si>
  <si>
    <t>Дотации бюджетам сельских поселений на поддержку мер по обеспечению сбалансированности бюджетов</t>
  </si>
  <si>
    <t>121 20215002100000150</t>
  </si>
  <si>
    <t>Дотации бюджетам на поддержку мер по обеспечению сбалансированности бюджетов</t>
  </si>
  <si>
    <t>000 20215002000000150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</si>
  <si>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</si>
  <si>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</si>
  <si>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</si>
  <si>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000 10500000000000000</t>
  </si>
  <si>
    <t>000 10501000000000110</t>
  </si>
  <si>
    <t>000 10501010010000110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</si>
  <si>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</si>
  <si>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</si>
  <si>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</si>
  <si>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000 11100000000000000</t>
  </si>
  <si>
    <t>000 11105030000000120</t>
  </si>
  <si>
    <t>121 11105035100000120</t>
  </si>
  <si>
    <t>Изменение остатков средств на счетах по учету  средств бюджетов</t>
  </si>
  <si>
    <t>000 10501011010000110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</si>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</sst>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2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</cellStyleXfs>
  <cellXfs count="41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5" xfId="1" applyNumberFormat="1" applyFont="1" applyFill="1" applyBorder="1" applyAlignment="1" applyProtection="1">
      <alignment horizontal="center" vertical="center"/>
      <protection hidden="1"/>
    </xf>
    <xf numFmtId="172" fontId="9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7" xfId="1" applyNumberFormat="1" applyFont="1" applyFill="1" applyBorder="1" applyAlignment="1" applyProtection="1">
      <alignment horizontal="centerContinuous"/>
      <protection hidden="1"/>
    </xf>
    <xf numFmtId="0" fontId="11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6" xfId="1" applyNumberFormat="1" applyFont="1" applyFill="1" applyBorder="1" applyAlignment="1" applyProtection="1"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8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1" fillId="0" borderId="10" xfId="0" applyFont="1" applyBorder="1" applyAlignment="1">
      <alignment horizontal="justify"/>
    </xf>
    <xf numFmtId="175" fontId="9" fillId="0" borderId="10" xfId="1" applyNumberFormat="1" applyFont="1" applyFill="1" applyBorder="1" applyAlignment="1" applyProtection="1">
      <alignment vertical="distributed" wrapText="1"/>
      <protection hidden="1"/>
    </xf>
    <xf numFmtId="2" fontId="11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12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176" fontId="11" fillId="0" borderId="10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>
      <alignment horizontal="right"/>
    </xf>
    <xf numFmtId="176" fontId="9" fillId="0" borderId="12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11" fillId="0" borderId="15" xfId="1" applyFont="1" applyFill="1" applyBorder="1" applyAlignment="1">
      <alignment horizontal="center"/>
    </xf>
    <xf numFmtId="0" fontId="9" fillId="0" borderId="16" xfId="1" applyFont="1" applyFill="1" applyBorder="1" applyProtection="1">
      <protection hidden="1"/>
    </xf>
    <xf numFmtId="0" fontId="11" fillId="0" borderId="16" xfId="1" applyFont="1" applyFill="1" applyBorder="1" applyProtection="1">
      <protection hidden="1"/>
    </xf>
    <xf numFmtId="0" fontId="11" fillId="0" borderId="0" xfId="1" applyFont="1"/>
    <xf numFmtId="0" fontId="9" fillId="3" borderId="16" xfId="1" applyFont="1" applyFill="1" applyBorder="1" applyProtection="1">
      <protection hidden="1"/>
    </xf>
    <xf numFmtId="0" fontId="11" fillId="0" borderId="17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5" xfId="1" applyNumberFormat="1" applyFont="1" applyFill="1" applyBorder="1" applyAlignment="1" applyProtection="1">
      <alignment horizontal="center"/>
      <protection hidden="1"/>
    </xf>
    <xf numFmtId="1" fontId="11" fillId="0" borderId="20" xfId="1" applyNumberFormat="1" applyFont="1" applyFill="1" applyBorder="1" applyAlignment="1" applyProtection="1">
      <alignment horizontal="center"/>
      <protection hidden="1"/>
    </xf>
    <xf numFmtId="0" fontId="11" fillId="0" borderId="21" xfId="1" applyNumberFormat="1" applyFont="1" applyFill="1" applyBorder="1" applyAlignment="1" applyProtection="1">
      <alignment horizontal="center"/>
      <protection hidden="1"/>
    </xf>
    <xf numFmtId="3" fontId="11" fillId="0" borderId="22" xfId="1" applyNumberFormat="1" applyFont="1" applyFill="1" applyBorder="1" applyAlignment="1" applyProtection="1">
      <alignment horizontal="center"/>
      <protection hidden="1"/>
    </xf>
    <xf numFmtId="176" fontId="11" fillId="0" borderId="23" xfId="1" applyNumberFormat="1" applyFont="1" applyFill="1" applyBorder="1" applyAlignment="1" applyProtection="1">
      <protection hidden="1"/>
    </xf>
    <xf numFmtId="177" fontId="11" fillId="0" borderId="23" xfId="1" applyNumberFormat="1" applyFont="1" applyFill="1" applyBorder="1" applyAlignment="1" applyProtection="1">
      <alignment horizontal="right"/>
      <protection hidden="1"/>
    </xf>
    <xf numFmtId="175" fontId="11" fillId="0" borderId="24" xfId="1" applyNumberFormat="1" applyFont="1" applyFill="1" applyBorder="1" applyAlignment="1" applyProtection="1">
      <alignment horizontal="right"/>
      <protection hidden="1"/>
    </xf>
    <xf numFmtId="172" fontId="9" fillId="0" borderId="25" xfId="1" applyNumberFormat="1" applyFont="1" applyFill="1" applyBorder="1" applyAlignment="1" applyProtection="1">
      <protection hidden="1"/>
    </xf>
    <xf numFmtId="172" fontId="9" fillId="0" borderId="24" xfId="1" applyNumberFormat="1" applyFont="1" applyFill="1" applyBorder="1" applyAlignment="1" applyProtection="1">
      <protection hidden="1"/>
    </xf>
    <xf numFmtId="172" fontId="9" fillId="0" borderId="23" xfId="1" applyNumberFormat="1" applyFont="1" applyFill="1" applyBorder="1" applyAlignment="1" applyProtection="1">
      <protection hidden="1"/>
    </xf>
    <xf numFmtId="4" fontId="11" fillId="0" borderId="24" xfId="1" applyNumberFormat="1" applyFont="1" applyFill="1" applyBorder="1" applyAlignment="1" applyProtection="1">
      <alignment horizontal="center"/>
      <protection hidden="1"/>
    </xf>
    <xf numFmtId="174" fontId="11" fillId="0" borderId="2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27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25" xfId="1" applyNumberFormat="1" applyFont="1" applyFill="1" applyBorder="1" applyAlignment="1" applyProtection="1"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4" fontId="9" fillId="0" borderId="28" xfId="1" applyNumberFormat="1" applyFont="1" applyFill="1" applyBorder="1" applyAlignment="1" applyProtection="1">
      <alignment wrapText="1"/>
      <protection hidden="1"/>
    </xf>
    <xf numFmtId="174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76" fontId="9" fillId="0" borderId="6" xfId="1" applyNumberFormat="1" applyFont="1" applyFill="1" applyBorder="1" applyAlignment="1" applyProtection="1">
      <protection hidden="1"/>
    </xf>
    <xf numFmtId="177" fontId="9" fillId="0" borderId="6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23" xfId="1" applyNumberFormat="1" applyFont="1" applyFill="1" applyBorder="1" applyAlignment="1" applyProtection="1">
      <protection hidden="1"/>
    </xf>
    <xf numFmtId="177" fontId="9" fillId="0" borderId="23" xfId="1" applyNumberFormat="1" applyFont="1" applyFill="1" applyBorder="1" applyAlignment="1" applyProtection="1">
      <alignment horizontal="right"/>
      <protection hidden="1"/>
    </xf>
    <xf numFmtId="175" fontId="9" fillId="0" borderId="24" xfId="1" applyNumberFormat="1" applyFont="1" applyFill="1" applyBorder="1" applyAlignment="1" applyProtection="1">
      <alignment horizontal="right"/>
      <protection hidden="1"/>
    </xf>
    <xf numFmtId="4" fontId="9" fillId="3" borderId="24" xfId="1" applyNumberFormat="1" applyFont="1" applyFill="1" applyBorder="1" applyAlignment="1" applyProtection="1">
      <alignment horizontal="center"/>
      <protection hidden="1"/>
    </xf>
    <xf numFmtId="4" fontId="9" fillId="0" borderId="24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28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27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6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23" xfId="1" applyNumberFormat="1" applyFont="1" applyFill="1" applyBorder="1" applyAlignment="1" applyProtection="1">
      <protection hidden="1"/>
    </xf>
    <xf numFmtId="177" fontId="9" fillId="3" borderId="23" xfId="1" applyNumberFormat="1" applyFont="1" applyFill="1" applyBorder="1" applyAlignment="1" applyProtection="1">
      <alignment horizontal="right"/>
      <protection hidden="1"/>
    </xf>
    <xf numFmtId="175" fontId="9" fillId="3" borderId="24" xfId="1" applyNumberFormat="1" applyFont="1" applyFill="1" applyBorder="1" applyAlignment="1" applyProtection="1">
      <alignment horizontal="right"/>
      <protection hidden="1"/>
    </xf>
    <xf numFmtId="176" fontId="9" fillId="3" borderId="6" xfId="1" applyNumberFormat="1" applyFont="1" applyFill="1" applyBorder="1" applyAlignment="1" applyProtection="1">
      <protection hidden="1"/>
    </xf>
    <xf numFmtId="177" fontId="9" fillId="3" borderId="6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6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27" xfId="1" applyNumberFormat="1" applyFont="1" applyFill="1" applyBorder="1" applyAlignment="1" applyProtection="1">
      <alignment wrapText="1"/>
      <protection hidden="1"/>
    </xf>
    <xf numFmtId="180" fontId="9" fillId="3" borderId="27" xfId="1" applyNumberFormat="1" applyFont="1" applyFill="1" applyBorder="1" applyAlignment="1" applyProtection="1">
      <alignment wrapText="1"/>
      <protection hidden="1"/>
    </xf>
    <xf numFmtId="180" fontId="9" fillId="3" borderId="29" xfId="1" applyNumberFormat="1" applyFont="1" applyFill="1" applyBorder="1" applyAlignment="1" applyProtection="1">
      <alignment wrapText="1"/>
      <protection hidden="1"/>
    </xf>
    <xf numFmtId="175" fontId="9" fillId="3" borderId="27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6" xfId="1" applyNumberFormat="1" applyFont="1" applyFill="1" applyBorder="1" applyAlignment="1" applyProtection="1"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78" fontId="13" fillId="0" borderId="1" xfId="1" applyNumberFormat="1" applyFont="1" applyFill="1" applyBorder="1" applyAlignment="1" applyProtection="1">
      <alignment wrapText="1"/>
      <protection hidden="1"/>
    </xf>
    <xf numFmtId="180" fontId="17" fillId="0" borderId="1" xfId="1" applyNumberFormat="1" applyFont="1" applyFill="1" applyBorder="1" applyAlignment="1" applyProtection="1">
      <alignment horizontal="right" wrapText="1"/>
      <protection hidden="1"/>
    </xf>
    <xf numFmtId="179" fontId="17" fillId="0" borderId="1" xfId="1" applyNumberFormat="1" applyFont="1" applyFill="1" applyBorder="1" applyAlignment="1" applyProtection="1">
      <alignment wrapText="1"/>
      <protection hidden="1"/>
    </xf>
    <xf numFmtId="176" fontId="17" fillId="0" borderId="1" xfId="1" applyNumberFormat="1" applyFont="1" applyFill="1" applyBorder="1" applyAlignment="1" applyProtection="1">
      <alignment wrapText="1"/>
      <protection hidden="1"/>
    </xf>
    <xf numFmtId="175" fontId="17" fillId="0" borderId="1" xfId="1" applyNumberFormat="1" applyFont="1" applyFill="1" applyBorder="1" applyAlignment="1" applyProtection="1">
      <alignment horizontal="right" wrapText="1"/>
      <protection hidden="1"/>
    </xf>
    <xf numFmtId="175" fontId="17" fillId="0" borderId="1" xfId="1" applyNumberFormat="1" applyFont="1" applyFill="1" applyBorder="1" applyAlignment="1" applyProtection="1">
      <alignment wrapText="1"/>
      <protection hidden="1"/>
    </xf>
    <xf numFmtId="178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72" fontId="17" fillId="0" borderId="1" xfId="1" applyNumberFormat="1" applyFont="1" applyFill="1" applyBorder="1" applyAlignment="1" applyProtection="1">
      <protection hidden="1"/>
    </xf>
    <xf numFmtId="49" fontId="18" fillId="0" borderId="1" xfId="1" applyNumberFormat="1" applyFont="1" applyFill="1" applyBorder="1" applyAlignment="1" applyProtection="1">
      <alignment horizontal="right" wrapText="1"/>
      <protection hidden="1"/>
    </xf>
    <xf numFmtId="179" fontId="18" fillId="0" borderId="1" xfId="1" applyNumberFormat="1" applyFont="1" applyFill="1" applyBorder="1" applyAlignment="1" applyProtection="1">
      <alignment wrapText="1"/>
      <protection hidden="1"/>
    </xf>
    <xf numFmtId="176" fontId="18" fillId="0" borderId="1" xfId="1" applyNumberFormat="1" applyFont="1" applyFill="1" applyBorder="1" applyAlignment="1" applyProtection="1">
      <alignment wrapText="1"/>
      <protection hidden="1"/>
    </xf>
    <xf numFmtId="175" fontId="18" fillId="0" borderId="1" xfId="1" applyNumberFormat="1" applyFont="1" applyFill="1" applyBorder="1" applyAlignment="1" applyProtection="1">
      <alignment horizontal="right" wrapText="1"/>
      <protection hidden="1"/>
    </xf>
    <xf numFmtId="175" fontId="18" fillId="0" borderId="1" xfId="1" applyNumberFormat="1" applyFont="1" applyFill="1" applyBorder="1" applyAlignment="1" applyProtection="1">
      <alignment wrapText="1"/>
      <protection hidden="1"/>
    </xf>
    <xf numFmtId="178" fontId="18" fillId="0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172" fontId="18" fillId="0" borderId="1" xfId="1" applyNumberFormat="1" applyFont="1" applyFill="1" applyBorder="1" applyAlignment="1" applyProtection="1">
      <protection hidden="1"/>
    </xf>
    <xf numFmtId="175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80" fontId="18" fillId="0" borderId="1" xfId="1" applyNumberFormat="1" applyFont="1" applyFill="1" applyBorder="1" applyAlignment="1" applyProtection="1">
      <alignment horizontal="right" wrapText="1"/>
      <protection hidden="1"/>
    </xf>
    <xf numFmtId="0" fontId="18" fillId="0" borderId="0" xfId="1" applyFont="1" applyBorder="1"/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8" fillId="2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9" xfId="1" applyNumberFormat="1" applyFont="1" applyFill="1" applyBorder="1" applyAlignment="1" applyProtection="1">
      <alignment horizontal="center"/>
      <protection hidden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wrapText="1"/>
    </xf>
    <xf numFmtId="173" fontId="20" fillId="5" borderId="28" xfId="0" applyNumberFormat="1" applyFont="1" applyFill="1" applyBorder="1" applyAlignment="1">
      <alignment horizontal="right" wrapText="1"/>
    </xf>
    <xf numFmtId="173" fontId="20" fillId="5" borderId="1" xfId="0" applyNumberFormat="1" applyFont="1" applyFill="1" applyBorder="1" applyAlignment="1">
      <alignment horizontal="right" wrapText="1"/>
    </xf>
    <xf numFmtId="173" fontId="20" fillId="5" borderId="11" xfId="0" applyNumberFormat="1" applyFont="1" applyFill="1" applyBorder="1" applyAlignment="1">
      <alignment horizontal="right" wrapText="1"/>
    </xf>
    <xf numFmtId="0" fontId="20" fillId="6" borderId="28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center" wrapText="1"/>
    </xf>
    <xf numFmtId="173" fontId="20" fillId="6" borderId="28" xfId="0" applyNumberFormat="1" applyFont="1" applyFill="1" applyBorder="1" applyAlignment="1">
      <alignment horizontal="right" wrapText="1"/>
    </xf>
    <xf numFmtId="173" fontId="20" fillId="6" borderId="1" xfId="0" applyNumberFormat="1" applyFont="1" applyFill="1" applyBorder="1" applyAlignment="1">
      <alignment horizontal="right" wrapText="1"/>
    </xf>
    <xf numFmtId="173" fontId="20" fillId="6" borderId="11" xfId="0" applyNumberFormat="1" applyFont="1" applyFill="1" applyBorder="1" applyAlignment="1">
      <alignment horizontal="right" wrapText="1"/>
    </xf>
    <xf numFmtId="0" fontId="20" fillId="7" borderId="28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center" wrapText="1"/>
    </xf>
    <xf numFmtId="173" fontId="20" fillId="7" borderId="27" xfId="0" applyNumberFormat="1" applyFont="1" applyFill="1" applyBorder="1" applyAlignment="1">
      <alignment horizontal="right" wrapText="1"/>
    </xf>
    <xf numFmtId="173" fontId="20" fillId="7" borderId="1" xfId="0" applyNumberFormat="1" applyFont="1" applyFill="1" applyBorder="1" applyAlignment="1">
      <alignment horizontal="right" wrapText="1"/>
    </xf>
    <xf numFmtId="0" fontId="20" fillId="8" borderId="28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center" wrapText="1"/>
    </xf>
    <xf numFmtId="173" fontId="20" fillId="8" borderId="28" xfId="0" applyNumberFormat="1" applyFont="1" applyFill="1" applyBorder="1" applyAlignment="1">
      <alignment horizontal="right" wrapText="1"/>
    </xf>
    <xf numFmtId="173" fontId="20" fillId="8" borderId="1" xfId="0" applyNumberFormat="1" applyFont="1" applyFill="1" applyBorder="1" applyAlignment="1">
      <alignment horizontal="right" wrapText="1"/>
    </xf>
    <xf numFmtId="173" fontId="20" fillId="8" borderId="11" xfId="0" applyNumberFormat="1" applyFont="1" applyFill="1" applyBorder="1" applyAlignment="1">
      <alignment horizontal="right" wrapText="1"/>
    </xf>
    <xf numFmtId="0" fontId="20" fillId="0" borderId="28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wrapText="1"/>
    </xf>
    <xf numFmtId="173" fontId="20" fillId="0" borderId="28" xfId="0" applyNumberFormat="1" applyFont="1" applyFill="1" applyBorder="1" applyAlignment="1">
      <alignment horizontal="right" wrapText="1"/>
    </xf>
    <xf numFmtId="173" fontId="20" fillId="0" borderId="1" xfId="0" applyNumberFormat="1" applyFont="1" applyFill="1" applyBorder="1" applyAlignment="1">
      <alignment horizontal="right" wrapText="1"/>
    </xf>
    <xf numFmtId="173" fontId="20" fillId="0" borderId="11" xfId="0" applyNumberFormat="1" applyFont="1" applyFill="1" applyBorder="1" applyAlignment="1">
      <alignment horizontal="right" wrapText="1"/>
    </xf>
    <xf numFmtId="0" fontId="20" fillId="0" borderId="28" xfId="0" applyFont="1" applyBorder="1" applyAlignment="1">
      <alignment horizontal="left" vertical="top" wrapText="1"/>
    </xf>
    <xf numFmtId="49" fontId="20" fillId="8" borderId="1" xfId="0" applyNumberFormat="1" applyFont="1" applyFill="1" applyBorder="1" applyAlignment="1">
      <alignment horizontal="center" wrapText="1"/>
    </xf>
    <xf numFmtId="173" fontId="20" fillId="7" borderId="28" xfId="0" applyNumberFormat="1" applyFont="1" applyFill="1" applyBorder="1" applyAlignment="1">
      <alignment horizontal="right" wrapText="1"/>
    </xf>
    <xf numFmtId="173" fontId="20" fillId="7" borderId="11" xfId="0" applyNumberFormat="1" applyFont="1" applyFill="1" applyBorder="1" applyAlignment="1">
      <alignment horizontal="right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73" fontId="20" fillId="0" borderId="28" xfId="0" applyNumberFormat="1" applyFont="1" applyBorder="1" applyAlignment="1">
      <alignment horizontal="right" wrapText="1"/>
    </xf>
    <xf numFmtId="173" fontId="20" fillId="0" borderId="1" xfId="0" applyNumberFormat="1" applyFont="1" applyBorder="1" applyAlignment="1">
      <alignment horizontal="right" wrapText="1"/>
    </xf>
    <xf numFmtId="173" fontId="20" fillId="0" borderId="11" xfId="0" applyNumberFormat="1" applyFont="1" applyBorder="1" applyAlignment="1">
      <alignment horizontal="right" wrapText="1"/>
    </xf>
    <xf numFmtId="0" fontId="20" fillId="9" borderId="28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center" wrapText="1"/>
    </xf>
    <xf numFmtId="173" fontId="20" fillId="9" borderId="28" xfId="0" applyNumberFormat="1" applyFont="1" applyFill="1" applyBorder="1" applyAlignment="1">
      <alignment horizontal="right" wrapText="1"/>
    </xf>
    <xf numFmtId="173" fontId="20" fillId="9" borderId="1" xfId="0" applyNumberFormat="1" applyFont="1" applyFill="1" applyBorder="1" applyAlignment="1">
      <alignment horizontal="right" wrapText="1"/>
    </xf>
    <xf numFmtId="173" fontId="20" fillId="9" borderId="11" xfId="0" applyNumberFormat="1" applyFont="1" applyFill="1" applyBorder="1" applyAlignment="1">
      <alignment horizontal="right" wrapText="1"/>
    </xf>
    <xf numFmtId="49" fontId="20" fillId="9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0" fontId="14" fillId="3" borderId="1" xfId="1" applyNumberFormat="1" applyFont="1" applyFill="1" applyBorder="1" applyAlignment="1" applyProtection="1">
      <alignment vertical="center" wrapText="1"/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4" fillId="0" borderId="6" xfId="1" applyNumberFormat="1" applyFont="1" applyFill="1" applyBorder="1" applyAlignment="1" applyProtection="1">
      <alignment horizontal="justify" wrapText="1"/>
      <protection hidden="1"/>
    </xf>
    <xf numFmtId="0" fontId="14" fillId="0" borderId="1" xfId="1" applyNumberFormat="1" applyFont="1" applyFill="1" applyBorder="1" applyAlignment="1" applyProtection="1">
      <alignment horizontal="justify" wrapText="1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7" xfId="1" applyNumberFormat="1" applyFont="1" applyFill="1" applyBorder="1" applyAlignment="1" applyProtection="1">
      <alignment horizontal="left" wrapText="1"/>
      <protection hidden="1"/>
    </xf>
    <xf numFmtId="0" fontId="20" fillId="10" borderId="28" xfId="0" applyFont="1" applyFill="1" applyBorder="1" applyAlignment="1">
      <alignment horizontal="left" vertical="top" wrapText="1"/>
    </xf>
    <xf numFmtId="49" fontId="20" fillId="10" borderId="1" xfId="0" applyNumberFormat="1" applyFont="1" applyFill="1" applyBorder="1" applyAlignment="1">
      <alignment horizontal="center" wrapText="1"/>
    </xf>
    <xf numFmtId="173" fontId="20" fillId="10" borderId="28" xfId="0" applyNumberFormat="1" applyFont="1" applyFill="1" applyBorder="1" applyAlignment="1">
      <alignment horizontal="right" wrapText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177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center"/>
      <protection hidden="1"/>
    </xf>
    <xf numFmtId="3" fontId="14" fillId="0" borderId="1" xfId="1" applyNumberFormat="1" applyFont="1" applyFill="1" applyBorder="1" applyAlignment="1" applyProtection="1">
      <alignment horizontal="center" wrapText="1"/>
      <protection hidden="1"/>
    </xf>
    <xf numFmtId="3" fontId="13" fillId="0" borderId="1" xfId="1" applyNumberFormat="1" applyFont="1" applyFill="1" applyBorder="1" applyAlignment="1" applyProtection="1">
      <alignment horizontal="center"/>
      <protection hidden="1"/>
    </xf>
    <xf numFmtId="4" fontId="13" fillId="2" borderId="1" xfId="1" applyNumberFormat="1" applyFont="1" applyFill="1" applyBorder="1" applyAlignment="1" applyProtection="1">
      <alignment horizontal="center"/>
      <protection hidden="1"/>
    </xf>
    <xf numFmtId="0" fontId="20" fillId="3" borderId="28" xfId="0" applyFont="1" applyFill="1" applyBorder="1" applyAlignment="1">
      <alignment horizontal="left" vertical="top" wrapText="1"/>
    </xf>
    <xf numFmtId="49" fontId="20" fillId="3" borderId="1" xfId="0" applyNumberFormat="1" applyFont="1" applyFill="1" applyBorder="1" applyAlignment="1">
      <alignment horizontal="center" wrapText="1"/>
    </xf>
    <xf numFmtId="173" fontId="20" fillId="3" borderId="28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0" xfId="1" applyNumberFormat="1" applyFont="1" applyFill="1" applyBorder="1" applyAlignment="1" applyProtection="1">
      <alignment horizontal="center"/>
      <protection hidden="1"/>
    </xf>
    <xf numFmtId="0" fontId="1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5" xfId="1" applyNumberFormat="1" applyFont="1" applyFill="1" applyBorder="1" applyAlignment="1" applyProtection="1">
      <alignment wrapText="1"/>
      <protection hidden="1"/>
    </xf>
    <xf numFmtId="174" fontId="11" fillId="0" borderId="26" xfId="1" applyNumberFormat="1" applyFont="1" applyFill="1" applyBorder="1" applyAlignment="1" applyProtection="1">
      <alignment horizontal="left" wrapText="1"/>
      <protection hidden="1"/>
    </xf>
    <xf numFmtId="174" fontId="11" fillId="0" borderId="29" xfId="1" applyNumberFormat="1" applyFont="1" applyFill="1" applyBorder="1" applyAlignment="1" applyProtection="1">
      <alignment horizontal="left" wrapText="1"/>
      <protection hidden="1"/>
    </xf>
    <xf numFmtId="174" fontId="11" fillId="0" borderId="27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9" xfId="1" applyNumberFormat="1" applyFont="1" applyFill="1" applyBorder="1" applyAlignment="1" applyProtection="1">
      <alignment horizontal="left" wrapText="1"/>
      <protection hidden="1"/>
    </xf>
    <xf numFmtId="180" fontId="11" fillId="3" borderId="27" xfId="1" applyNumberFormat="1" applyFont="1" applyFill="1" applyBorder="1" applyAlignment="1" applyProtection="1">
      <alignment horizontal="left" wrapText="1"/>
      <protection hidden="1"/>
    </xf>
    <xf numFmtId="180" fontId="9" fillId="3" borderId="6" xfId="1" applyNumberFormat="1" applyFont="1" applyFill="1" applyBorder="1" applyAlignment="1" applyProtection="1">
      <alignment horizontal="left" wrapText="1"/>
      <protection hidden="1"/>
    </xf>
    <xf numFmtId="180" fontId="9" fillId="3" borderId="27" xfId="1" applyNumberFormat="1" applyFont="1" applyFill="1" applyBorder="1" applyAlignment="1" applyProtection="1">
      <alignment horizontal="left"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29" xfId="1" applyNumberFormat="1" applyFont="1" applyFill="1" applyBorder="1" applyAlignment="1" applyProtection="1">
      <alignment wrapText="1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32" xfId="1" applyNumberFormat="1" applyFont="1" applyFill="1" applyBorder="1" applyAlignment="1" applyProtection="1">
      <alignment wrapText="1"/>
      <protection hidden="1"/>
    </xf>
    <xf numFmtId="174" fontId="11" fillId="0" borderId="33" xfId="1" applyNumberFormat="1" applyFont="1" applyFill="1" applyBorder="1" applyAlignment="1" applyProtection="1">
      <alignment wrapText="1"/>
      <protection hidden="1"/>
    </xf>
    <xf numFmtId="174" fontId="11" fillId="0" borderId="34" xfId="1" applyNumberFormat="1" applyFont="1" applyFill="1" applyBorder="1" applyAlignment="1" applyProtection="1">
      <alignment wrapText="1"/>
      <protection hidden="1"/>
    </xf>
    <xf numFmtId="174" fontId="11" fillId="0" borderId="25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9" xfId="1" applyNumberFormat="1" applyFont="1" applyFill="1" applyBorder="1" applyAlignment="1" applyProtection="1">
      <alignment wrapText="1"/>
      <protection hidden="1"/>
    </xf>
    <xf numFmtId="180" fontId="11" fillId="0" borderId="25" xfId="1" applyNumberFormat="1" applyFont="1" applyFill="1" applyBorder="1" applyAlignment="1" applyProtection="1">
      <alignment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/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vertical="center" wrapText="1"/>
      <protection hidden="1"/>
    </xf>
    <xf numFmtId="0" fontId="14" fillId="0" borderId="29" xfId="1" applyNumberFormat="1" applyFont="1" applyFill="1" applyBorder="1" applyAlignment="1" applyProtection="1">
      <alignment vertical="center" wrapText="1"/>
      <protection hidden="1"/>
    </xf>
    <xf numFmtId="0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horizontal="center" vertical="justify"/>
      <protection hidden="1"/>
    </xf>
    <xf numFmtId="0" fontId="13" fillId="0" borderId="29" xfId="1" applyNumberFormat="1" applyFont="1" applyFill="1" applyBorder="1" applyAlignment="1" applyProtection="1">
      <alignment horizontal="center" vertical="justify"/>
      <protection hidden="1"/>
    </xf>
    <xf numFmtId="0" fontId="13" fillId="0" borderId="27" xfId="1" applyNumberFormat="1" applyFont="1" applyFill="1" applyBorder="1" applyAlignment="1" applyProtection="1">
      <alignment horizontal="center" vertical="justify"/>
      <protection hidden="1"/>
    </xf>
    <xf numFmtId="0" fontId="17" fillId="0" borderId="6" xfId="1" applyNumberFormat="1" applyFont="1" applyFill="1" applyBorder="1" applyAlignment="1" applyProtection="1">
      <alignment vertical="center" wrapText="1"/>
      <protection hidden="1"/>
    </xf>
    <xf numFmtId="0" fontId="17" fillId="0" borderId="29" xfId="1" applyNumberFormat="1" applyFont="1" applyFill="1" applyBorder="1" applyAlignment="1" applyProtection="1">
      <alignment vertical="center" wrapText="1"/>
      <protection hidden="1"/>
    </xf>
    <xf numFmtId="0" fontId="17" fillId="0" borderId="27" xfId="1" applyNumberFormat="1" applyFont="1" applyFill="1" applyBorder="1" applyAlignment="1" applyProtection="1">
      <alignment vertical="center"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3" fontId="17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wrapText="1"/>
      <protection hidden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7" xfId="1" applyNumberFormat="1" applyFont="1" applyFill="1" applyBorder="1" applyAlignment="1" applyProtection="1">
      <alignment horizontal="left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6" xfId="1" applyNumberFormat="1" applyFont="1" applyFill="1" applyBorder="1" applyAlignment="1" applyProtection="1">
      <alignment vertical="center" wrapText="1"/>
      <protection hidden="1"/>
    </xf>
    <xf numFmtId="175" fontId="14" fillId="0" borderId="29" xfId="1" applyNumberFormat="1" applyFont="1" applyFill="1" applyBorder="1" applyAlignment="1" applyProtection="1">
      <alignment vertical="center" wrapText="1"/>
      <protection hidden="1"/>
    </xf>
    <xf numFmtId="175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>
      <alignment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J11" sqref="J11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329" t="s">
        <v>21</v>
      </c>
      <c r="E1" s="329"/>
    </row>
    <row r="2" spans="1:5" ht="18.75">
      <c r="D2" s="329" t="s">
        <v>23</v>
      </c>
      <c r="E2" s="329"/>
    </row>
    <row r="3" spans="1:5" ht="18.75">
      <c r="D3" s="329" t="s">
        <v>175</v>
      </c>
      <c r="E3" s="329"/>
    </row>
    <row r="4" spans="1:5" ht="18.75">
      <c r="D4" s="6" t="s">
        <v>253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330" t="s">
        <v>180</v>
      </c>
      <c r="B10" s="331"/>
      <c r="C10" s="331"/>
      <c r="D10" s="331"/>
      <c r="E10" s="331"/>
    </row>
    <row r="11" spans="1:5" ht="20.25">
      <c r="A11" s="331" t="s">
        <v>181</v>
      </c>
      <c r="B11" s="330"/>
      <c r="C11" s="330"/>
      <c r="D11" s="330"/>
      <c r="E11" s="330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22</v>
      </c>
      <c r="D15" s="13" t="s">
        <v>26</v>
      </c>
      <c r="E15" s="13" t="s">
        <v>179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392782.52999999933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270</v>
      </c>
      <c r="C18" s="5">
        <f>C19+C23</f>
        <v>392782.52999999933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-5053450</v>
      </c>
      <c r="D19" s="5">
        <f t="shared" ref="D19:E21" si="0">D20</f>
        <v>-3644300</v>
      </c>
      <c r="E19" s="5">
        <f t="shared" si="0"/>
        <v>-4033200</v>
      </c>
    </row>
    <row r="20" spans="1:8" ht="18.75">
      <c r="A20" s="4" t="s">
        <v>9</v>
      </c>
      <c r="B20" s="15" t="s">
        <v>8</v>
      </c>
      <c r="C20" s="5">
        <f>C21</f>
        <v>-5053450</v>
      </c>
      <c r="D20" s="5">
        <f t="shared" si="0"/>
        <v>-3644300</v>
      </c>
      <c r="E20" s="5">
        <f t="shared" si="0"/>
        <v>-4033200</v>
      </c>
    </row>
    <row r="21" spans="1:8" ht="37.5">
      <c r="A21" s="4" t="s">
        <v>11</v>
      </c>
      <c r="B21" s="15" t="s">
        <v>10</v>
      </c>
      <c r="C21" s="5">
        <f>C22</f>
        <v>-5053450</v>
      </c>
      <c r="D21" s="5">
        <f t="shared" si="0"/>
        <v>-3644300</v>
      </c>
      <c r="E21" s="5">
        <f t="shared" si="0"/>
        <v>-4033200</v>
      </c>
    </row>
    <row r="22" spans="1:8" ht="37.5">
      <c r="A22" s="4" t="s">
        <v>24</v>
      </c>
      <c r="B22" s="15" t="s">
        <v>27</v>
      </c>
      <c r="C22" s="5">
        <f>'Приложение 2 доходы'!C10*(-1)</f>
        <v>-5053450</v>
      </c>
      <c r="D22" s="5">
        <f>'Приложение 2 доходы'!D10*(-1)</f>
        <v>-3644300</v>
      </c>
      <c r="E22" s="5">
        <f>'Приложение 2 доходы'!E10*(-1)</f>
        <v>-4033200</v>
      </c>
    </row>
    <row r="23" spans="1:8" ht="18.75">
      <c r="A23" s="4" t="s">
        <v>13</v>
      </c>
      <c r="B23" s="15" t="s">
        <v>12</v>
      </c>
      <c r="C23" s="5">
        <f>C24</f>
        <v>5446232.5299999993</v>
      </c>
      <c r="D23" s="5">
        <f t="shared" ref="D23:E25" si="1">D24</f>
        <v>3644300</v>
      </c>
      <c r="E23" s="5">
        <f t="shared" si="1"/>
        <v>4033200</v>
      </c>
    </row>
    <row r="24" spans="1:8" ht="18.75">
      <c r="A24" s="4" t="s">
        <v>15</v>
      </c>
      <c r="B24" s="15" t="s">
        <v>14</v>
      </c>
      <c r="C24" s="5">
        <f>C25</f>
        <v>5446232.5299999993</v>
      </c>
      <c r="D24" s="5">
        <f t="shared" si="1"/>
        <v>3644300</v>
      </c>
      <c r="E24" s="5">
        <f t="shared" si="1"/>
        <v>4033200</v>
      </c>
    </row>
    <row r="25" spans="1:8" ht="39.75" customHeight="1">
      <c r="A25" s="4" t="s">
        <v>17</v>
      </c>
      <c r="B25" s="15" t="s">
        <v>16</v>
      </c>
      <c r="C25" s="5">
        <f>C26</f>
        <v>5446232.5299999993</v>
      </c>
      <c r="D25" s="5">
        <f t="shared" si="1"/>
        <v>3644300</v>
      </c>
      <c r="E25" s="5">
        <f t="shared" si="1"/>
        <v>4033200</v>
      </c>
    </row>
    <row r="26" spans="1:8" ht="39.75" customHeight="1">
      <c r="A26" s="4" t="s">
        <v>25</v>
      </c>
      <c r="B26" s="15" t="s">
        <v>28</v>
      </c>
      <c r="C26" s="5">
        <f>'Приложение 5'!X10</f>
        <v>5446232.5299999993</v>
      </c>
      <c r="D26" s="5">
        <f>'Приложение 5'!Y10</f>
        <v>3644300</v>
      </c>
      <c r="E26" s="5">
        <f>'Приложение 5'!Z10</f>
        <v>4033200</v>
      </c>
    </row>
    <row r="27" spans="1:8" ht="39.75" customHeight="1">
      <c r="A27" s="4"/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tabSelected="1" topLeftCell="A31" zoomScale="80" zoomScaleNormal="80" workbookViewId="0">
      <selection activeCell="A44" sqref="A44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200</v>
      </c>
    </row>
    <row r="2" spans="1:5">
      <c r="C2" s="23"/>
      <c r="D2" s="23"/>
      <c r="E2" s="23" t="s">
        <v>23</v>
      </c>
    </row>
    <row r="3" spans="1:5">
      <c r="C3" s="23"/>
      <c r="D3" s="23"/>
      <c r="E3" s="23" t="s">
        <v>174</v>
      </c>
    </row>
    <row r="4" spans="1:5">
      <c r="C4" s="23"/>
      <c r="D4" s="23"/>
      <c r="E4" s="23" t="s">
        <v>252</v>
      </c>
    </row>
    <row r="6" spans="1:5" ht="39.75" customHeight="1">
      <c r="A6" s="332" t="s">
        <v>178</v>
      </c>
      <c r="B6" s="332"/>
      <c r="C6" s="332"/>
      <c r="D6" s="332"/>
      <c r="E6" s="332"/>
    </row>
    <row r="7" spans="1:5" ht="16.5" thickBot="1">
      <c r="E7" s="25" t="s">
        <v>18</v>
      </c>
    </row>
    <row r="8" spans="1:5" ht="25.5">
      <c r="A8" s="333" t="s">
        <v>0</v>
      </c>
      <c r="B8" s="252" t="s">
        <v>212</v>
      </c>
      <c r="C8" s="298">
        <v>2022</v>
      </c>
      <c r="D8" s="252">
        <v>2023</v>
      </c>
      <c r="E8" s="299">
        <v>2024</v>
      </c>
    </row>
    <row r="9" spans="1:5" ht="12.75">
      <c r="A9" s="334"/>
      <c r="B9" s="253">
        <v>2</v>
      </c>
      <c r="C9" s="254">
        <v>3</v>
      </c>
      <c r="D9" s="253">
        <v>4</v>
      </c>
      <c r="E9" s="255">
        <v>5</v>
      </c>
    </row>
    <row r="10" spans="1:5" s="26" customFormat="1" ht="25.5">
      <c r="A10" s="256" t="s">
        <v>30</v>
      </c>
      <c r="B10" s="257" t="s">
        <v>29</v>
      </c>
      <c r="C10" s="258">
        <f>C11+C50</f>
        <v>5053450</v>
      </c>
      <c r="D10" s="259">
        <f>D11+D50</f>
        <v>3644300</v>
      </c>
      <c r="E10" s="260">
        <f>E11+E50</f>
        <v>4033200</v>
      </c>
    </row>
    <row r="11" spans="1:5" s="26" customFormat="1" ht="12.75">
      <c r="A11" s="256" t="s">
        <v>32</v>
      </c>
      <c r="B11" s="257" t="s">
        <v>31</v>
      </c>
      <c r="C11" s="258">
        <f>C12+C18+C26+C31+C42+C46</f>
        <v>1342200</v>
      </c>
      <c r="D11" s="258">
        <f>D12+D18+D31+D46</f>
        <v>1060000</v>
      </c>
      <c r="E11" s="258">
        <f>E12+E18+E31+E46</f>
        <v>1076000</v>
      </c>
    </row>
    <row r="12" spans="1:5" s="26" customFormat="1" ht="12.75">
      <c r="A12" s="261" t="s">
        <v>34</v>
      </c>
      <c r="B12" s="262" t="s">
        <v>33</v>
      </c>
      <c r="C12" s="263">
        <f>C13</f>
        <v>239600</v>
      </c>
      <c r="D12" s="264">
        <f>D13</f>
        <v>234000</v>
      </c>
      <c r="E12" s="265">
        <f>E13</f>
        <v>242000</v>
      </c>
    </row>
    <row r="13" spans="1:5" s="26" customFormat="1" ht="12.75">
      <c r="A13" s="266" t="s">
        <v>36</v>
      </c>
      <c r="B13" s="267" t="s">
        <v>35</v>
      </c>
      <c r="C13" s="268">
        <f>C14+C16</f>
        <v>239600</v>
      </c>
      <c r="D13" s="268">
        <f>D14+D16</f>
        <v>234000</v>
      </c>
      <c r="E13" s="268">
        <f>E14+E16</f>
        <v>242000</v>
      </c>
    </row>
    <row r="14" spans="1:5" s="26" customFormat="1" ht="54" customHeight="1">
      <c r="A14" s="270" t="s">
        <v>38</v>
      </c>
      <c r="B14" s="271" t="s">
        <v>37</v>
      </c>
      <c r="C14" s="272">
        <f>C15</f>
        <v>209000</v>
      </c>
      <c r="D14" s="273">
        <f>D15</f>
        <v>232000</v>
      </c>
      <c r="E14" s="274">
        <f>E15</f>
        <v>240000</v>
      </c>
    </row>
    <row r="15" spans="1:5" s="26" customFormat="1" ht="84" customHeight="1">
      <c r="A15" s="275" t="s">
        <v>201</v>
      </c>
      <c r="B15" s="276" t="s">
        <v>39</v>
      </c>
      <c r="C15" s="277">
        <v>209000</v>
      </c>
      <c r="D15" s="278">
        <v>232000</v>
      </c>
      <c r="E15" s="279">
        <v>240000</v>
      </c>
    </row>
    <row r="16" spans="1:5" ht="48" customHeight="1">
      <c r="A16" s="270" t="s">
        <v>41</v>
      </c>
      <c r="B16" s="271" t="s">
        <v>40</v>
      </c>
      <c r="C16" s="272">
        <f>C17</f>
        <v>30600</v>
      </c>
      <c r="D16" s="273">
        <f>D17</f>
        <v>2000</v>
      </c>
      <c r="E16" s="274">
        <f>E17</f>
        <v>2000</v>
      </c>
    </row>
    <row r="17" spans="1:5" s="26" customFormat="1" ht="61.5" customHeight="1">
      <c r="A17" s="280" t="s">
        <v>202</v>
      </c>
      <c r="B17" s="276" t="s">
        <v>42</v>
      </c>
      <c r="C17" s="277">
        <v>30600</v>
      </c>
      <c r="D17" s="278">
        <v>2000</v>
      </c>
      <c r="E17" s="279">
        <v>2000</v>
      </c>
    </row>
    <row r="18" spans="1:5" ht="25.5">
      <c r="A18" s="261" t="s">
        <v>44</v>
      </c>
      <c r="B18" s="262" t="s">
        <v>43</v>
      </c>
      <c r="C18" s="263">
        <f>C19</f>
        <v>181000</v>
      </c>
      <c r="D18" s="264">
        <f>D19</f>
        <v>185000</v>
      </c>
      <c r="E18" s="265">
        <f>E19</f>
        <v>188000</v>
      </c>
    </row>
    <row r="19" spans="1:5" ht="25.5">
      <c r="A19" s="266" t="s">
        <v>46</v>
      </c>
      <c r="B19" s="267" t="s">
        <v>45</v>
      </c>
      <c r="C19" s="282">
        <f>C20+C22+C25</f>
        <v>181000</v>
      </c>
      <c r="D19" s="282">
        <f>D20+D22+D25</f>
        <v>185000</v>
      </c>
      <c r="E19" s="282">
        <f>E20+E22+E25</f>
        <v>188000</v>
      </c>
    </row>
    <row r="20" spans="1:5" ht="57.75" customHeight="1">
      <c r="A20" s="270" t="s">
        <v>48</v>
      </c>
      <c r="B20" s="281" t="s">
        <v>47</v>
      </c>
      <c r="C20" s="272">
        <f>C21</f>
        <v>82000</v>
      </c>
      <c r="D20" s="273">
        <f>D21</f>
        <v>83000</v>
      </c>
      <c r="E20" s="274">
        <f>E21</f>
        <v>83000</v>
      </c>
    </row>
    <row r="21" spans="1:5" s="26" customFormat="1" ht="83.25" customHeight="1">
      <c r="A21" s="280" t="s">
        <v>50</v>
      </c>
      <c r="B21" s="284" t="s">
        <v>49</v>
      </c>
      <c r="C21" s="277">
        <v>82000</v>
      </c>
      <c r="D21" s="278">
        <v>83000</v>
      </c>
      <c r="E21" s="279">
        <v>83000</v>
      </c>
    </row>
    <row r="22" spans="1:5" s="26" customFormat="1" ht="59.25" customHeight="1">
      <c r="A22" s="270" t="s">
        <v>52</v>
      </c>
      <c r="B22" s="281" t="s">
        <v>51</v>
      </c>
      <c r="C22" s="272">
        <f>C23</f>
        <v>109000</v>
      </c>
      <c r="D22" s="273">
        <f>D23</f>
        <v>112000</v>
      </c>
      <c r="E22" s="274">
        <f>E23</f>
        <v>116000</v>
      </c>
    </row>
    <row r="23" spans="1:5" s="26" customFormat="1" ht="83.25" customHeight="1">
      <c r="A23" s="280" t="s">
        <v>54</v>
      </c>
      <c r="B23" s="284" t="s">
        <v>53</v>
      </c>
      <c r="C23" s="277">
        <v>109000</v>
      </c>
      <c r="D23" s="278">
        <v>112000</v>
      </c>
      <c r="E23" s="279">
        <v>116000</v>
      </c>
    </row>
    <row r="24" spans="1:5" s="26" customFormat="1" ht="57" customHeight="1">
      <c r="A24" s="270" t="s">
        <v>56</v>
      </c>
      <c r="B24" s="281" t="s">
        <v>55</v>
      </c>
      <c r="C24" s="272">
        <f>C25</f>
        <v>-10000</v>
      </c>
      <c r="D24" s="273">
        <f>D25</f>
        <v>-10000</v>
      </c>
      <c r="E24" s="274">
        <f>E25</f>
        <v>-11000</v>
      </c>
    </row>
    <row r="25" spans="1:5" ht="82.5" customHeight="1">
      <c r="A25" s="280" t="s">
        <v>58</v>
      </c>
      <c r="B25" s="284" t="s">
        <v>57</v>
      </c>
      <c r="C25" s="277">
        <v>-10000</v>
      </c>
      <c r="D25" s="278">
        <v>-10000</v>
      </c>
      <c r="E25" s="279">
        <v>-11000</v>
      </c>
    </row>
    <row r="26" spans="1:5" ht="22.5" customHeight="1">
      <c r="A26" s="315" t="s">
        <v>258</v>
      </c>
      <c r="B26" s="316" t="s">
        <v>261</v>
      </c>
      <c r="C26" s="317">
        <f>C27</f>
        <v>39000</v>
      </c>
      <c r="D26" s="317">
        <f>D27</f>
        <v>0</v>
      </c>
      <c r="E26" s="317">
        <f>E27</f>
        <v>0</v>
      </c>
    </row>
    <row r="27" spans="1:5" ht="33.75" customHeight="1">
      <c r="A27" s="280" t="s">
        <v>259</v>
      </c>
      <c r="B27" s="284" t="s">
        <v>262</v>
      </c>
      <c r="C27" s="277">
        <f>C30</f>
        <v>39000</v>
      </c>
      <c r="D27" s="277">
        <f>D30</f>
        <v>0</v>
      </c>
      <c r="E27" s="277">
        <f>E30</f>
        <v>0</v>
      </c>
    </row>
    <row r="28" spans="1:5" ht="33.75" customHeight="1">
      <c r="A28" s="280" t="s">
        <v>260</v>
      </c>
      <c r="B28" s="284" t="s">
        <v>263</v>
      </c>
      <c r="C28" s="277">
        <v>39000</v>
      </c>
      <c r="D28" s="277">
        <v>0</v>
      </c>
      <c r="E28" s="277">
        <v>0</v>
      </c>
    </row>
    <row r="29" spans="1:5" ht="33.75" customHeight="1">
      <c r="A29" s="280" t="s">
        <v>260</v>
      </c>
      <c r="B29" s="284" t="s">
        <v>271</v>
      </c>
      <c r="C29" s="277">
        <v>39000</v>
      </c>
      <c r="D29" s="277">
        <v>0</v>
      </c>
      <c r="E29" s="277">
        <v>0</v>
      </c>
    </row>
    <row r="30" spans="1:5" ht="60" customHeight="1">
      <c r="A30" s="280" t="s">
        <v>273</v>
      </c>
      <c r="B30" s="284" t="s">
        <v>272</v>
      </c>
      <c r="C30" s="277">
        <v>39000</v>
      </c>
      <c r="D30" s="277">
        <v>0</v>
      </c>
      <c r="E30" s="277">
        <v>0</v>
      </c>
    </row>
    <row r="31" spans="1:5" ht="12.75">
      <c r="A31" s="261" t="s">
        <v>60</v>
      </c>
      <c r="B31" s="262" t="s">
        <v>59</v>
      </c>
      <c r="C31" s="263">
        <f>C32+C35</f>
        <v>726900</v>
      </c>
      <c r="D31" s="264">
        <f>D32+D35</f>
        <v>641000</v>
      </c>
      <c r="E31" s="265">
        <f>E32+E35</f>
        <v>646000</v>
      </c>
    </row>
    <row r="32" spans="1:5" ht="15" customHeight="1">
      <c r="A32" s="266" t="s">
        <v>62</v>
      </c>
      <c r="B32" s="267" t="s">
        <v>61</v>
      </c>
      <c r="C32" s="282">
        <f t="shared" ref="C32:E33" si="0">C33</f>
        <v>8000</v>
      </c>
      <c r="D32" s="269">
        <f t="shared" si="0"/>
        <v>15000</v>
      </c>
      <c r="E32" s="283">
        <f t="shared" si="0"/>
        <v>15000</v>
      </c>
    </row>
    <row r="33" spans="1:5" ht="42.75" customHeight="1">
      <c r="A33" s="280" t="s">
        <v>64</v>
      </c>
      <c r="B33" s="285" t="s">
        <v>63</v>
      </c>
      <c r="C33" s="286">
        <f t="shared" si="0"/>
        <v>8000</v>
      </c>
      <c r="D33" s="287">
        <f t="shared" si="0"/>
        <v>15000</v>
      </c>
      <c r="E33" s="288">
        <f t="shared" si="0"/>
        <v>15000</v>
      </c>
    </row>
    <row r="34" spans="1:5" s="26" customFormat="1" ht="70.5" customHeight="1">
      <c r="A34" s="280" t="s">
        <v>203</v>
      </c>
      <c r="B34" s="284" t="s">
        <v>65</v>
      </c>
      <c r="C34" s="277">
        <v>8000</v>
      </c>
      <c r="D34" s="278">
        <v>15000</v>
      </c>
      <c r="E34" s="279">
        <v>15000</v>
      </c>
    </row>
    <row r="35" spans="1:5" s="26" customFormat="1" ht="12.75">
      <c r="A35" s="266" t="s">
        <v>67</v>
      </c>
      <c r="B35" s="267" t="s">
        <v>66</v>
      </c>
      <c r="C35" s="282">
        <f>C36+C39</f>
        <v>718900</v>
      </c>
      <c r="D35" s="269">
        <f>D36+D39</f>
        <v>626000</v>
      </c>
      <c r="E35" s="283">
        <f>E36+E39</f>
        <v>631000</v>
      </c>
    </row>
    <row r="36" spans="1:5" ht="12.75">
      <c r="A36" s="270" t="s">
        <v>69</v>
      </c>
      <c r="B36" s="271" t="s">
        <v>68</v>
      </c>
      <c r="C36" s="272">
        <f t="shared" ref="C36:E37" si="1">C37</f>
        <v>12000</v>
      </c>
      <c r="D36" s="273">
        <f t="shared" si="1"/>
        <v>12000</v>
      </c>
      <c r="E36" s="274">
        <f t="shared" si="1"/>
        <v>12000</v>
      </c>
    </row>
    <row r="37" spans="1:5" ht="25.5">
      <c r="A37" s="280" t="s">
        <v>71</v>
      </c>
      <c r="B37" s="285" t="s">
        <v>70</v>
      </c>
      <c r="C37" s="286">
        <f t="shared" si="1"/>
        <v>12000</v>
      </c>
      <c r="D37" s="287">
        <f t="shared" si="1"/>
        <v>12000</v>
      </c>
      <c r="E37" s="288">
        <f t="shared" si="1"/>
        <v>12000</v>
      </c>
    </row>
    <row r="38" spans="1:5" ht="57" customHeight="1">
      <c r="A38" s="280" t="s">
        <v>73</v>
      </c>
      <c r="B38" s="284" t="s">
        <v>72</v>
      </c>
      <c r="C38" s="277">
        <v>12000</v>
      </c>
      <c r="D38" s="278">
        <v>12000</v>
      </c>
      <c r="E38" s="279">
        <v>12000</v>
      </c>
    </row>
    <row r="39" spans="1:5" ht="12.75">
      <c r="A39" s="270" t="s">
        <v>75</v>
      </c>
      <c r="B39" s="271" t="s">
        <v>74</v>
      </c>
      <c r="C39" s="273">
        <f>C41</f>
        <v>706900</v>
      </c>
      <c r="D39" s="273">
        <f>D41</f>
        <v>614000</v>
      </c>
      <c r="E39" s="274">
        <f>E41</f>
        <v>619000</v>
      </c>
    </row>
    <row r="40" spans="1:5" ht="25.5">
      <c r="A40" s="280" t="s">
        <v>77</v>
      </c>
      <c r="B40" s="285" t="s">
        <v>76</v>
      </c>
      <c r="C40" s="286">
        <f>C41</f>
        <v>706900</v>
      </c>
      <c r="D40" s="287">
        <f>D41</f>
        <v>614000</v>
      </c>
      <c r="E40" s="288">
        <f>E41</f>
        <v>619000</v>
      </c>
    </row>
    <row r="41" spans="1:5" ht="57.75" customHeight="1">
      <c r="A41" s="280" t="s">
        <v>79</v>
      </c>
      <c r="B41" s="284" t="s">
        <v>78</v>
      </c>
      <c r="C41" s="277">
        <v>706900</v>
      </c>
      <c r="D41" s="278">
        <v>614000</v>
      </c>
      <c r="E41" s="279">
        <v>619000</v>
      </c>
    </row>
    <row r="42" spans="1:5" ht="31.5" customHeight="1">
      <c r="A42" s="315" t="s">
        <v>264</v>
      </c>
      <c r="B42" s="316" t="s">
        <v>267</v>
      </c>
      <c r="C42" s="317">
        <f>C44</f>
        <v>68000</v>
      </c>
      <c r="D42" s="317">
        <f>D44</f>
        <v>0</v>
      </c>
      <c r="E42" s="317">
        <f>E44</f>
        <v>0</v>
      </c>
    </row>
    <row r="43" spans="1:5" ht="78" customHeight="1">
      <c r="A43" s="326" t="s">
        <v>275</v>
      </c>
      <c r="B43" s="327" t="s">
        <v>274</v>
      </c>
      <c r="C43" s="328">
        <v>68000</v>
      </c>
      <c r="D43" s="328">
        <v>0</v>
      </c>
      <c r="E43" s="328">
        <v>0</v>
      </c>
    </row>
    <row r="44" spans="1:5" ht="69.75" customHeight="1">
      <c r="A44" s="280" t="s">
        <v>265</v>
      </c>
      <c r="B44" s="284" t="s">
        <v>268</v>
      </c>
      <c r="C44" s="277">
        <f>C45</f>
        <v>68000</v>
      </c>
      <c r="D44" s="277">
        <f>D45</f>
        <v>0</v>
      </c>
      <c r="E44" s="277">
        <f>E45</f>
        <v>0</v>
      </c>
    </row>
    <row r="45" spans="1:5" ht="57.75" customHeight="1">
      <c r="A45" s="280" t="s">
        <v>266</v>
      </c>
      <c r="B45" s="284" t="s">
        <v>269</v>
      </c>
      <c r="C45" s="277">
        <v>68000</v>
      </c>
      <c r="D45" s="278">
        <v>0</v>
      </c>
      <c r="E45" s="279">
        <v>0</v>
      </c>
    </row>
    <row r="46" spans="1:5" ht="12.75">
      <c r="A46" s="261" t="s">
        <v>204</v>
      </c>
      <c r="B46" s="262" t="s">
        <v>205</v>
      </c>
      <c r="C46" s="263">
        <f t="shared" ref="C46:E48" si="2">C47</f>
        <v>87700</v>
      </c>
      <c r="D46" s="264">
        <f t="shared" si="2"/>
        <v>0</v>
      </c>
      <c r="E46" s="265">
        <f t="shared" si="2"/>
        <v>0</v>
      </c>
    </row>
    <row r="47" spans="1:5" ht="12.75">
      <c r="A47" s="270" t="s">
        <v>206</v>
      </c>
      <c r="B47" s="271" t="s">
        <v>207</v>
      </c>
      <c r="C47" s="272">
        <f t="shared" si="2"/>
        <v>87700</v>
      </c>
      <c r="D47" s="273">
        <f t="shared" si="2"/>
        <v>0</v>
      </c>
      <c r="E47" s="274">
        <f t="shared" si="2"/>
        <v>0</v>
      </c>
    </row>
    <row r="48" spans="1:5" ht="12.75">
      <c r="A48" s="280" t="s">
        <v>208</v>
      </c>
      <c r="B48" s="284" t="s">
        <v>242</v>
      </c>
      <c r="C48" s="278">
        <f>C49</f>
        <v>87700</v>
      </c>
      <c r="D48" s="278">
        <f t="shared" si="2"/>
        <v>0</v>
      </c>
      <c r="E48" s="278">
        <f t="shared" si="2"/>
        <v>0</v>
      </c>
    </row>
    <row r="49" spans="1:5" ht="28.5" customHeight="1">
      <c r="A49" s="280" t="s">
        <v>209</v>
      </c>
      <c r="B49" s="284" t="s">
        <v>243</v>
      </c>
      <c r="C49" s="277">
        <f>57200+30500</f>
        <v>87700</v>
      </c>
      <c r="D49" s="278">
        <v>0</v>
      </c>
      <c r="E49" s="279">
        <v>0</v>
      </c>
    </row>
    <row r="50" spans="1:5" ht="12.75">
      <c r="A50" s="256" t="s">
        <v>81</v>
      </c>
      <c r="B50" s="257" t="s">
        <v>80</v>
      </c>
      <c r="C50" s="258">
        <f>C51</f>
        <v>3711250</v>
      </c>
      <c r="D50" s="258">
        <f>D51</f>
        <v>2584300</v>
      </c>
      <c r="E50" s="258">
        <f>E51</f>
        <v>2957200</v>
      </c>
    </row>
    <row r="51" spans="1:5" ht="25.5">
      <c r="A51" s="261" t="s">
        <v>83</v>
      </c>
      <c r="B51" s="262" t="s">
        <v>82</v>
      </c>
      <c r="C51" s="263">
        <f>C52+C59+C62+C65</f>
        <v>3711250</v>
      </c>
      <c r="D51" s="264">
        <f>D52+D59+D62+D65</f>
        <v>2584300</v>
      </c>
      <c r="E51" s="265">
        <f>E52+E59+E62+E65</f>
        <v>2957200</v>
      </c>
    </row>
    <row r="52" spans="1:5" ht="12.75">
      <c r="A52" s="289" t="s">
        <v>85</v>
      </c>
      <c r="B52" s="290" t="s">
        <v>84</v>
      </c>
      <c r="C52" s="291">
        <f>C53+C55+C57</f>
        <v>2919000</v>
      </c>
      <c r="D52" s="291">
        <f>D53+D55+D57</f>
        <v>2476000</v>
      </c>
      <c r="E52" s="291">
        <f>E53+E55+E57</f>
        <v>2493000</v>
      </c>
    </row>
    <row r="53" spans="1:5" ht="12.75">
      <c r="A53" s="270" t="s">
        <v>188</v>
      </c>
      <c r="B53" s="271" t="s">
        <v>189</v>
      </c>
      <c r="C53" s="272">
        <f>C54</f>
        <v>2506000</v>
      </c>
      <c r="D53" s="273">
        <f>D54</f>
        <v>2449000</v>
      </c>
      <c r="E53" s="274">
        <f>E54</f>
        <v>2466000</v>
      </c>
    </row>
    <row r="54" spans="1:5" ht="25.5">
      <c r="A54" s="280" t="s">
        <v>187</v>
      </c>
      <c r="B54" s="284" t="s">
        <v>190</v>
      </c>
      <c r="C54" s="277">
        <v>2506000</v>
      </c>
      <c r="D54" s="278">
        <v>2449000</v>
      </c>
      <c r="E54" s="279">
        <v>2466000</v>
      </c>
    </row>
    <row r="55" spans="1:5" ht="25.5">
      <c r="A55" s="280" t="s">
        <v>256</v>
      </c>
      <c r="B55" s="284" t="s">
        <v>257</v>
      </c>
      <c r="C55" s="277">
        <f>C56</f>
        <v>370000</v>
      </c>
      <c r="D55" s="277">
        <f>D56</f>
        <v>0</v>
      </c>
      <c r="E55" s="277">
        <f>E56</f>
        <v>0</v>
      </c>
    </row>
    <row r="56" spans="1:5" ht="28.5" customHeight="1">
      <c r="A56" s="280" t="s">
        <v>254</v>
      </c>
      <c r="B56" s="284" t="s">
        <v>255</v>
      </c>
      <c r="C56" s="277">
        <v>370000</v>
      </c>
      <c r="D56" s="278">
        <v>0</v>
      </c>
      <c r="E56" s="279">
        <v>0</v>
      </c>
    </row>
    <row r="57" spans="1:5" ht="25.5">
      <c r="A57" s="270" t="s">
        <v>87</v>
      </c>
      <c r="B57" s="271" t="s">
        <v>86</v>
      </c>
      <c r="C57" s="272">
        <f>C58</f>
        <v>43000</v>
      </c>
      <c r="D57" s="273">
        <f>D58</f>
        <v>27000</v>
      </c>
      <c r="E57" s="274">
        <f>E58</f>
        <v>27000</v>
      </c>
    </row>
    <row r="58" spans="1:5" ht="25.5">
      <c r="A58" s="280" t="s">
        <v>88</v>
      </c>
      <c r="B58" s="284" t="s">
        <v>177</v>
      </c>
      <c r="C58" s="277">
        <f>27000+16000</f>
        <v>43000</v>
      </c>
      <c r="D58" s="278">
        <v>27000</v>
      </c>
      <c r="E58" s="279">
        <v>27000</v>
      </c>
    </row>
    <row r="59" spans="1:5" ht="25.5">
      <c r="A59" s="289" t="s">
        <v>195</v>
      </c>
      <c r="B59" s="294" t="s">
        <v>196</v>
      </c>
      <c r="C59" s="292">
        <f t="shared" ref="C59:E60" si="3">C60</f>
        <v>286000</v>
      </c>
      <c r="D59" s="292">
        <f t="shared" si="3"/>
        <v>0</v>
      </c>
      <c r="E59" s="292">
        <f t="shared" si="3"/>
        <v>352100</v>
      </c>
    </row>
    <row r="60" spans="1:5" ht="12.75">
      <c r="A60" s="270" t="s">
        <v>193</v>
      </c>
      <c r="B60" s="281" t="s">
        <v>194</v>
      </c>
      <c r="C60" s="272">
        <f t="shared" si="3"/>
        <v>286000</v>
      </c>
      <c r="D60" s="272">
        <f t="shared" si="3"/>
        <v>0</v>
      </c>
      <c r="E60" s="272">
        <f t="shared" si="3"/>
        <v>352100</v>
      </c>
    </row>
    <row r="61" spans="1:5" ht="12.75">
      <c r="A61" s="280" t="s">
        <v>191</v>
      </c>
      <c r="B61" s="284" t="s">
        <v>192</v>
      </c>
      <c r="C61" s="277">
        <v>286000</v>
      </c>
      <c r="D61" s="278">
        <v>0</v>
      </c>
      <c r="E61" s="279">
        <v>352100</v>
      </c>
    </row>
    <row r="62" spans="1:5" ht="12.75">
      <c r="A62" s="289" t="s">
        <v>90</v>
      </c>
      <c r="B62" s="290" t="s">
        <v>89</v>
      </c>
      <c r="C62" s="291">
        <f t="shared" ref="C62:E63" si="4">C63</f>
        <v>111000</v>
      </c>
      <c r="D62" s="292">
        <f t="shared" si="4"/>
        <v>108300</v>
      </c>
      <c r="E62" s="293">
        <f t="shared" si="4"/>
        <v>112100</v>
      </c>
    </row>
    <row r="63" spans="1:5" ht="38.25">
      <c r="A63" s="270" t="s">
        <v>210</v>
      </c>
      <c r="B63" s="271" t="s">
        <v>91</v>
      </c>
      <c r="C63" s="272">
        <f t="shared" si="4"/>
        <v>111000</v>
      </c>
      <c r="D63" s="273">
        <f t="shared" si="4"/>
        <v>108300</v>
      </c>
      <c r="E63" s="274">
        <f t="shared" si="4"/>
        <v>112100</v>
      </c>
    </row>
    <row r="64" spans="1:5" ht="42.75" customHeight="1">
      <c r="A64" s="280" t="s">
        <v>211</v>
      </c>
      <c r="B64" s="284" t="s">
        <v>176</v>
      </c>
      <c r="C64" s="278">
        <v>111000</v>
      </c>
      <c r="D64" s="278">
        <v>108300</v>
      </c>
      <c r="E64" s="279">
        <v>112100</v>
      </c>
    </row>
    <row r="65" spans="1:5" ht="12.75">
      <c r="A65" s="289" t="s">
        <v>125</v>
      </c>
      <c r="B65" s="290" t="s">
        <v>184</v>
      </c>
      <c r="C65" s="291">
        <f t="shared" ref="C65:E66" si="5">C66</f>
        <v>395250</v>
      </c>
      <c r="D65" s="291">
        <f t="shared" si="5"/>
        <v>0</v>
      </c>
      <c r="E65" s="291">
        <f t="shared" si="5"/>
        <v>0</v>
      </c>
    </row>
    <row r="66" spans="1:5" ht="12.75">
      <c r="A66" s="270" t="s">
        <v>183</v>
      </c>
      <c r="B66" s="271" t="s">
        <v>185</v>
      </c>
      <c r="C66" s="272">
        <f t="shared" si="5"/>
        <v>395250</v>
      </c>
      <c r="D66" s="273">
        <f t="shared" si="5"/>
        <v>0</v>
      </c>
      <c r="E66" s="274">
        <f t="shared" si="5"/>
        <v>0</v>
      </c>
    </row>
    <row r="67" spans="1:5" ht="25.5">
      <c r="A67" s="280" t="s">
        <v>158</v>
      </c>
      <c r="B67" s="284" t="s">
        <v>186</v>
      </c>
      <c r="C67" s="277">
        <v>395250</v>
      </c>
      <c r="D67" s="278">
        <v>0</v>
      </c>
      <c r="E67" s="279">
        <v>0</v>
      </c>
    </row>
    <row r="68" spans="1:5" ht="12.75">
      <c r="A68" s="295"/>
      <c r="B68" s="296"/>
      <c r="C68" s="297"/>
      <c r="D68" s="297"/>
      <c r="E68" s="297"/>
    </row>
    <row r="69" spans="1:5" ht="12.75">
      <c r="A69" s="295"/>
      <c r="B69" s="296"/>
      <c r="C69" s="297"/>
      <c r="D69" s="297"/>
      <c r="E69" s="297"/>
    </row>
  </sheetData>
  <mergeCells count="2">
    <mergeCell ref="A6:E6"/>
    <mergeCell ref="A8:A9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G4" sqref="G4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213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23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173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252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336" t="s">
        <v>245</v>
      </c>
      <c r="B6" s="336"/>
      <c r="C6" s="336"/>
      <c r="D6" s="336"/>
      <c r="E6" s="336"/>
      <c r="F6" s="336"/>
      <c r="G6" s="336"/>
      <c r="H6" s="336"/>
      <c r="I6" s="336"/>
    </row>
    <row r="7" spans="1:9" ht="17.25" customHeight="1" thickBo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 thickBot="1">
      <c r="A9" s="38" t="s">
        <v>92</v>
      </c>
      <c r="B9" s="40" t="s">
        <v>93</v>
      </c>
      <c r="C9" s="41" t="s">
        <v>94</v>
      </c>
      <c r="D9" s="41" t="s">
        <v>95</v>
      </c>
      <c r="E9" s="42" t="s">
        <v>96</v>
      </c>
      <c r="F9" s="42" t="s">
        <v>97</v>
      </c>
      <c r="G9" s="39">
        <v>2022</v>
      </c>
      <c r="H9" s="39">
        <v>2023</v>
      </c>
      <c r="I9" s="43">
        <v>2024</v>
      </c>
    </row>
    <row r="10" spans="1:9" ht="15.95" customHeight="1">
      <c r="A10" s="122" t="s">
        <v>151</v>
      </c>
      <c r="B10" s="123"/>
      <c r="C10" s="139">
        <v>1</v>
      </c>
      <c r="D10" s="139">
        <v>0</v>
      </c>
      <c r="E10" s="337"/>
      <c r="F10" s="337"/>
      <c r="G10" s="124">
        <f>G11+G12+G13+G14</f>
        <v>2302877.62</v>
      </c>
      <c r="H10" s="124">
        <f>H11+H12+H13+H14</f>
        <v>1707230</v>
      </c>
      <c r="I10" s="124">
        <f>I11+I12+I13+I14</f>
        <v>1726330</v>
      </c>
    </row>
    <row r="11" spans="1:9" ht="27.75" customHeight="1">
      <c r="A11" s="125" t="s">
        <v>116</v>
      </c>
      <c r="B11" s="126"/>
      <c r="C11" s="127">
        <v>1</v>
      </c>
      <c r="D11" s="127">
        <v>2</v>
      </c>
      <c r="E11" s="335"/>
      <c r="F11" s="335"/>
      <c r="G11" s="128">
        <f>'Приложение 4'!O11</f>
        <v>691428.75</v>
      </c>
      <c r="H11" s="128">
        <f>'Приложение 4'!P11</f>
        <v>580000</v>
      </c>
      <c r="I11" s="129">
        <f>'Приложение 4'!Q11</f>
        <v>580000</v>
      </c>
    </row>
    <row r="12" spans="1:9" ht="39.75" customHeight="1">
      <c r="A12" s="125" t="s">
        <v>121</v>
      </c>
      <c r="B12" s="126"/>
      <c r="C12" s="127">
        <v>1</v>
      </c>
      <c r="D12" s="127">
        <v>4</v>
      </c>
      <c r="E12" s="335"/>
      <c r="F12" s="335"/>
      <c r="G12" s="128">
        <f>'Приложение 4'!O16</f>
        <v>1594148.8699999999</v>
      </c>
      <c r="H12" s="128">
        <f>'Приложение 4'!P16</f>
        <v>1110830</v>
      </c>
      <c r="I12" s="129">
        <f>'Приложение 4'!Q16</f>
        <v>1129930</v>
      </c>
    </row>
    <row r="13" spans="1:9" ht="30" customHeight="1">
      <c r="A13" s="125" t="s">
        <v>127</v>
      </c>
      <c r="B13" s="126"/>
      <c r="C13" s="127">
        <v>1</v>
      </c>
      <c r="D13" s="127">
        <v>6</v>
      </c>
      <c r="E13" s="335"/>
      <c r="F13" s="335"/>
      <c r="G13" s="128">
        <f>'Приложение 4'!O25</f>
        <v>16400</v>
      </c>
      <c r="H13" s="128">
        <f>'Приложение 4'!P25</f>
        <v>16400</v>
      </c>
      <c r="I13" s="129">
        <f>'Приложение 4'!Q25</f>
        <v>16400</v>
      </c>
    </row>
    <row r="14" spans="1:9" ht="18.75" customHeight="1">
      <c r="A14" s="125" t="s">
        <v>240</v>
      </c>
      <c r="B14" s="126"/>
      <c r="C14" s="127">
        <v>1</v>
      </c>
      <c r="D14" s="127">
        <v>13</v>
      </c>
      <c r="E14" s="247"/>
      <c r="F14" s="247"/>
      <c r="G14" s="128">
        <f>'Приложение 4'!O32</f>
        <v>900</v>
      </c>
      <c r="H14" s="128">
        <f>'Приложение 4'!P32</f>
        <v>0</v>
      </c>
      <c r="I14" s="128">
        <f>'Приложение 4'!Q32</f>
        <v>0</v>
      </c>
    </row>
    <row r="15" spans="1:9" ht="15.95" customHeight="1">
      <c r="A15" s="130" t="s">
        <v>152</v>
      </c>
      <c r="B15" s="126"/>
      <c r="C15" s="138">
        <v>2</v>
      </c>
      <c r="D15" s="138">
        <v>0</v>
      </c>
      <c r="E15" s="335"/>
      <c r="F15" s="335"/>
      <c r="G15" s="131">
        <f>G16</f>
        <v>111000</v>
      </c>
      <c r="H15" s="131">
        <f>H16</f>
        <v>108300</v>
      </c>
      <c r="I15" s="132">
        <f>I16</f>
        <v>112100</v>
      </c>
    </row>
    <row r="16" spans="1:9" ht="18.75" customHeight="1">
      <c r="A16" s="133" t="s">
        <v>130</v>
      </c>
      <c r="B16" s="126"/>
      <c r="C16" s="127">
        <v>2</v>
      </c>
      <c r="D16" s="127">
        <v>3</v>
      </c>
      <c r="E16" s="335"/>
      <c r="F16" s="335"/>
      <c r="G16" s="128">
        <f>'Приложение 4'!O34</f>
        <v>111000</v>
      </c>
      <c r="H16" s="128">
        <f>'Приложение 4'!P34</f>
        <v>108300</v>
      </c>
      <c r="I16" s="129">
        <f>'Приложение 4'!Q34</f>
        <v>112100</v>
      </c>
    </row>
    <row r="17" spans="1:9" ht="15.75" customHeight="1">
      <c r="A17" s="134" t="s">
        <v>153</v>
      </c>
      <c r="B17" s="126"/>
      <c r="C17" s="138">
        <v>3</v>
      </c>
      <c r="D17" s="138">
        <v>0</v>
      </c>
      <c r="E17" s="335"/>
      <c r="F17" s="335"/>
      <c r="G17" s="131">
        <f>G18</f>
        <v>49560</v>
      </c>
      <c r="H17" s="131">
        <f>H18</f>
        <v>1000</v>
      </c>
      <c r="I17" s="132">
        <f>I18</f>
        <v>1000</v>
      </c>
    </row>
    <row r="18" spans="1:9" ht="28.5" customHeight="1">
      <c r="A18" s="135" t="s">
        <v>221</v>
      </c>
      <c r="B18" s="126"/>
      <c r="C18" s="127">
        <v>3</v>
      </c>
      <c r="D18" s="127">
        <v>10</v>
      </c>
      <c r="E18" s="335"/>
      <c r="F18" s="335"/>
      <c r="G18" s="128">
        <f>'Приложение 4'!O41</f>
        <v>49560</v>
      </c>
      <c r="H18" s="128">
        <f>'Приложение 4'!P41</f>
        <v>1000</v>
      </c>
      <c r="I18" s="129">
        <f>'Приложение 4'!Q41</f>
        <v>1000</v>
      </c>
    </row>
    <row r="19" spans="1:9" ht="15.95" customHeight="1">
      <c r="A19" s="130" t="s">
        <v>154</v>
      </c>
      <c r="B19" s="126"/>
      <c r="C19" s="138">
        <v>4</v>
      </c>
      <c r="D19" s="138">
        <v>0</v>
      </c>
      <c r="E19" s="335"/>
      <c r="F19" s="335"/>
      <c r="G19" s="132">
        <f>G20+G21</f>
        <v>494683.73</v>
      </c>
      <c r="H19" s="132">
        <f>H20+H21</f>
        <v>185000</v>
      </c>
      <c r="I19" s="132">
        <f>I20+I21</f>
        <v>551000</v>
      </c>
    </row>
    <row r="20" spans="1:9" ht="15.95" customHeight="1">
      <c r="A20" s="136" t="s">
        <v>147</v>
      </c>
      <c r="B20" s="126"/>
      <c r="C20" s="127">
        <v>4</v>
      </c>
      <c r="D20" s="127">
        <v>9</v>
      </c>
      <c r="E20" s="335"/>
      <c r="F20" s="335"/>
      <c r="G20" s="128">
        <f>'Приложение 4'!O47</f>
        <v>494683.73</v>
      </c>
      <c r="H20" s="128">
        <f>'Приложение 4'!P47</f>
        <v>185000</v>
      </c>
      <c r="I20" s="129">
        <f>'Приложение 4'!Q48</f>
        <v>188000</v>
      </c>
    </row>
    <row r="21" spans="1:9" ht="15.95" customHeight="1">
      <c r="A21" s="135" t="s">
        <v>217</v>
      </c>
      <c r="B21" s="126"/>
      <c r="C21" s="127">
        <v>4</v>
      </c>
      <c r="D21" s="127">
        <v>12</v>
      </c>
      <c r="E21" s="247"/>
      <c r="F21" s="247"/>
      <c r="G21" s="128">
        <v>0</v>
      </c>
      <c r="H21" s="128">
        <v>0</v>
      </c>
      <c r="I21" s="128">
        <v>363000</v>
      </c>
    </row>
    <row r="22" spans="1:9" ht="15.95" customHeight="1">
      <c r="A22" s="130" t="s">
        <v>155</v>
      </c>
      <c r="B22" s="126"/>
      <c r="C22" s="138">
        <v>5</v>
      </c>
      <c r="D22" s="138">
        <v>0</v>
      </c>
      <c r="E22" s="335"/>
      <c r="F22" s="335"/>
      <c r="G22" s="131">
        <f>G23</f>
        <v>490140.32</v>
      </c>
      <c r="H22" s="131">
        <f>H23</f>
        <v>1000</v>
      </c>
      <c r="I22" s="132">
        <f>I23</f>
        <v>1000</v>
      </c>
    </row>
    <row r="23" spans="1:9" ht="15.95" customHeight="1">
      <c r="A23" s="136" t="s">
        <v>140</v>
      </c>
      <c r="B23" s="126"/>
      <c r="C23" s="127">
        <v>5</v>
      </c>
      <c r="D23" s="127">
        <v>3</v>
      </c>
      <c r="E23" s="335"/>
      <c r="F23" s="335"/>
      <c r="G23" s="128">
        <f>'Приложение 4'!O58</f>
        <v>490140.32</v>
      </c>
      <c r="H23" s="128">
        <f>'Приложение 4'!P58</f>
        <v>1000</v>
      </c>
      <c r="I23" s="129">
        <f>'Приложение 4'!Q58</f>
        <v>1000</v>
      </c>
    </row>
    <row r="24" spans="1:9" ht="15.95" customHeight="1">
      <c r="A24" s="130" t="s">
        <v>156</v>
      </c>
      <c r="B24" s="126"/>
      <c r="C24" s="138">
        <v>8</v>
      </c>
      <c r="D24" s="138">
        <v>0</v>
      </c>
      <c r="E24" s="335"/>
      <c r="F24" s="335"/>
      <c r="G24" s="131">
        <f>G25</f>
        <v>1997970.8599999999</v>
      </c>
      <c r="H24" s="131">
        <f>H25</f>
        <v>1640770</v>
      </c>
      <c r="I24" s="132">
        <f>I25</f>
        <v>1640770</v>
      </c>
    </row>
    <row r="25" spans="1:9" ht="15.95" customHeight="1">
      <c r="A25" s="135" t="s">
        <v>143</v>
      </c>
      <c r="B25" s="126"/>
      <c r="C25" s="127">
        <v>8</v>
      </c>
      <c r="D25" s="127">
        <v>1</v>
      </c>
      <c r="E25" s="335"/>
      <c r="F25" s="335"/>
      <c r="G25" s="128">
        <f>'Приложение 4'!O66</f>
        <v>1997970.8599999999</v>
      </c>
      <c r="H25" s="128">
        <f>'Приложение 4'!P66</f>
        <v>1640770</v>
      </c>
      <c r="I25" s="129">
        <f>'Приложение 4'!Q66</f>
        <v>1640770</v>
      </c>
    </row>
    <row r="26" spans="1:9" ht="15.95" customHeight="1">
      <c r="A26" s="130" t="s">
        <v>169</v>
      </c>
      <c r="B26" s="126"/>
      <c r="C26" s="251">
        <v>10</v>
      </c>
      <c r="D26" s="251">
        <v>0</v>
      </c>
      <c r="E26" s="247"/>
      <c r="F26" s="247"/>
      <c r="G26" s="131">
        <f>G27</f>
        <v>0</v>
      </c>
      <c r="H26" s="131">
        <f>H27</f>
        <v>1000</v>
      </c>
      <c r="I26" s="132">
        <f>I27</f>
        <v>1000</v>
      </c>
    </row>
    <row r="27" spans="1:9" ht="15.95" customHeight="1">
      <c r="A27" s="135" t="s">
        <v>172</v>
      </c>
      <c r="B27" s="126"/>
      <c r="C27" s="251">
        <v>10</v>
      </c>
      <c r="D27" s="251">
        <v>1</v>
      </c>
      <c r="E27" s="247"/>
      <c r="F27" s="247"/>
      <c r="G27" s="128">
        <v>0</v>
      </c>
      <c r="H27" s="128">
        <v>1000</v>
      </c>
      <c r="I27" s="129">
        <v>1000</v>
      </c>
    </row>
    <row r="28" spans="1:9" ht="15.95" customHeight="1" thickBot="1">
      <c r="A28" s="145" t="s">
        <v>98</v>
      </c>
      <c r="B28" s="126"/>
      <c r="C28" s="146" t="s">
        <v>157</v>
      </c>
      <c r="D28" s="146" t="s">
        <v>157</v>
      </c>
      <c r="E28" s="335"/>
      <c r="F28" s="335"/>
      <c r="G28" s="137">
        <f>G10+G15+G17+G19+G22+G24+G26</f>
        <v>5446232.5299999993</v>
      </c>
      <c r="H28" s="137">
        <f>H10+H15+H17+H19+H22+H24+H26</f>
        <v>3644300</v>
      </c>
      <c r="I28" s="137">
        <f>I10+I15+I17+I19+I22+I24+I26</f>
        <v>4033200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45"/>
      <c r="I29" s="45"/>
    </row>
  </sheetData>
  <mergeCells count="16">
    <mergeCell ref="A6:I6"/>
    <mergeCell ref="E10:F10"/>
    <mergeCell ref="E11:F11"/>
    <mergeCell ref="E12:F12"/>
    <mergeCell ref="E13:F13"/>
    <mergeCell ref="E15:F15"/>
    <mergeCell ref="E23:F23"/>
    <mergeCell ref="E24:F24"/>
    <mergeCell ref="E25:F25"/>
    <mergeCell ref="E28:F28"/>
    <mergeCell ref="E16:F16"/>
    <mergeCell ref="E17:F17"/>
    <mergeCell ref="E18:F18"/>
    <mergeCell ref="E19:F19"/>
    <mergeCell ref="E20:F20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4"/>
  <sheetViews>
    <sheetView topLeftCell="B67" zoomScale="110" zoomScaleNormal="110" workbookViewId="0">
      <selection activeCell="O82" sqref="O82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20" customWidth="1"/>
    <col min="10" max="10" width="6.5" style="100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105"/>
      <c r="B1" s="105"/>
      <c r="C1" s="105"/>
      <c r="D1" s="105"/>
      <c r="E1" s="105"/>
      <c r="F1" s="105"/>
      <c r="G1" s="105"/>
      <c r="H1" s="105"/>
      <c r="I1" s="140" t="s">
        <v>214</v>
      </c>
      <c r="J1" s="106"/>
      <c r="K1" s="106"/>
      <c r="L1" s="105"/>
      <c r="M1" s="105"/>
      <c r="N1" s="105"/>
      <c r="O1" s="105"/>
      <c r="P1" s="105"/>
      <c r="Q1" s="105"/>
    </row>
    <row r="2" spans="1:17" ht="15" customHeight="1">
      <c r="A2" s="105"/>
      <c r="B2" s="105"/>
      <c r="C2" s="105"/>
      <c r="D2" s="105"/>
      <c r="E2" s="105"/>
      <c r="F2" s="105"/>
      <c r="G2" s="105"/>
      <c r="H2" s="105"/>
      <c r="I2" s="140" t="s">
        <v>23</v>
      </c>
      <c r="J2" s="106"/>
      <c r="K2" s="106"/>
      <c r="L2" s="105"/>
      <c r="M2" s="105"/>
      <c r="N2" s="105"/>
      <c r="O2" s="105"/>
      <c r="P2" s="105"/>
      <c r="Q2" s="105"/>
    </row>
    <row r="3" spans="1:17" ht="13.5" customHeight="1">
      <c r="A3" s="105"/>
      <c r="B3" s="105"/>
      <c r="C3" s="105"/>
      <c r="D3" s="105"/>
      <c r="E3" s="105"/>
      <c r="F3" s="105"/>
      <c r="G3" s="105"/>
      <c r="H3" s="105"/>
      <c r="I3" s="140" t="s">
        <v>159</v>
      </c>
      <c r="J3" s="107"/>
      <c r="K3" s="107"/>
      <c r="L3" s="108"/>
      <c r="M3" s="109"/>
      <c r="N3" s="109"/>
      <c r="O3" s="109"/>
      <c r="P3" s="109"/>
      <c r="Q3" s="105"/>
    </row>
    <row r="4" spans="1:17" ht="14.25" customHeight="1">
      <c r="A4" s="105"/>
      <c r="B4" s="105"/>
      <c r="C4" s="105"/>
      <c r="D4" s="105"/>
      <c r="E4" s="105"/>
      <c r="F4" s="105"/>
      <c r="G4" s="105"/>
      <c r="H4" s="105"/>
      <c r="I4" s="141" t="s">
        <v>251</v>
      </c>
      <c r="J4" s="110"/>
      <c r="K4" s="110"/>
      <c r="L4" s="111"/>
      <c r="M4" s="112"/>
      <c r="N4" s="112"/>
      <c r="O4" s="112"/>
      <c r="P4" s="105"/>
      <c r="Q4" s="105"/>
    </row>
    <row r="5" spans="1:17">
      <c r="A5" s="105"/>
      <c r="B5" s="105"/>
      <c r="C5" s="105"/>
      <c r="D5" s="105"/>
      <c r="E5" s="105"/>
      <c r="F5" s="105"/>
      <c r="G5" s="105"/>
      <c r="H5" s="105"/>
      <c r="I5" s="113"/>
      <c r="J5" s="114"/>
      <c r="K5" s="105"/>
      <c r="L5" s="105"/>
      <c r="M5" s="105"/>
      <c r="N5" s="105"/>
      <c r="O5" s="115"/>
      <c r="P5" s="105"/>
      <c r="Q5" s="105"/>
    </row>
    <row r="6" spans="1:17" ht="79.5" customHeight="1">
      <c r="A6" s="360" t="s">
        <v>219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ht="25.5" customHeight="1" thickBot="1">
      <c r="A7" s="104"/>
      <c r="B7" s="116" t="s">
        <v>99</v>
      </c>
      <c r="C7" s="101"/>
      <c r="D7" s="101"/>
      <c r="E7" s="101"/>
      <c r="F7" s="101"/>
      <c r="G7" s="101"/>
      <c r="H7" s="101" t="s">
        <v>149</v>
      </c>
      <c r="I7" s="117"/>
      <c r="J7" s="102"/>
      <c r="K7" s="103"/>
      <c r="L7" s="103"/>
      <c r="M7" s="103"/>
      <c r="N7" s="103"/>
      <c r="O7" s="103"/>
      <c r="P7" s="115"/>
      <c r="Q7" s="105" t="s">
        <v>18</v>
      </c>
    </row>
    <row r="8" spans="1:17" s="46" customFormat="1" ht="26.25" customHeight="1" thickBot="1">
      <c r="A8" s="147"/>
      <c r="B8" s="153"/>
      <c r="C8" s="47"/>
      <c r="D8" s="47"/>
      <c r="E8" s="48"/>
      <c r="F8" s="144" t="s">
        <v>100</v>
      </c>
      <c r="G8" s="142" t="s">
        <v>94</v>
      </c>
      <c r="H8" s="142" t="s">
        <v>95</v>
      </c>
      <c r="I8" s="142" t="s">
        <v>101</v>
      </c>
      <c r="J8" s="142" t="s">
        <v>102</v>
      </c>
      <c r="K8" s="143" t="s">
        <v>103</v>
      </c>
      <c r="L8" s="143" t="s">
        <v>104</v>
      </c>
      <c r="M8" s="143" t="s">
        <v>105</v>
      </c>
      <c r="N8" s="143" t="s">
        <v>106</v>
      </c>
      <c r="O8" s="118">
        <v>2022</v>
      </c>
      <c r="P8" s="119">
        <v>2023</v>
      </c>
      <c r="Q8" s="119">
        <v>2024</v>
      </c>
    </row>
    <row r="9" spans="1:17" s="46" customFormat="1" ht="18.75" customHeight="1" thickTop="1" thickBot="1">
      <c r="A9" s="147"/>
      <c r="B9" s="154"/>
      <c r="C9" s="49"/>
      <c r="D9" s="49"/>
      <c r="E9" s="49"/>
      <c r="F9" s="155">
        <v>1</v>
      </c>
      <c r="G9" s="155">
        <v>2</v>
      </c>
      <c r="H9" s="156">
        <v>3</v>
      </c>
      <c r="I9" s="157">
        <v>4</v>
      </c>
      <c r="J9" s="158">
        <v>5</v>
      </c>
      <c r="K9" s="158">
        <v>7</v>
      </c>
      <c r="L9" s="158">
        <v>8</v>
      </c>
      <c r="M9" s="158">
        <v>9</v>
      </c>
      <c r="N9" s="158">
        <v>10</v>
      </c>
      <c r="O9" s="159">
        <v>6</v>
      </c>
      <c r="P9" s="156">
        <v>7</v>
      </c>
      <c r="Q9" s="148">
        <v>8</v>
      </c>
    </row>
    <row r="10" spans="1:17" s="46" customFormat="1" ht="14.25" customHeight="1">
      <c r="A10" s="149"/>
      <c r="B10" s="362" t="s">
        <v>115</v>
      </c>
      <c r="C10" s="363"/>
      <c r="D10" s="364"/>
      <c r="E10" s="364"/>
      <c r="F10" s="365"/>
      <c r="G10" s="160">
        <v>1</v>
      </c>
      <c r="H10" s="160">
        <v>0</v>
      </c>
      <c r="I10" s="161">
        <v>0</v>
      </c>
      <c r="J10" s="162">
        <v>0</v>
      </c>
      <c r="K10" s="163">
        <v>3576900</v>
      </c>
      <c r="L10" s="164">
        <v>0</v>
      </c>
      <c r="M10" s="164">
        <v>0</v>
      </c>
      <c r="N10" s="165">
        <v>0</v>
      </c>
      <c r="O10" s="166">
        <f>O13+O18+O25+O32</f>
        <v>2302877.62</v>
      </c>
      <c r="P10" s="166">
        <f>P13+P18+P25+P32</f>
        <v>1707230</v>
      </c>
      <c r="Q10" s="166">
        <f>Q13+Q18+Q25+Q32</f>
        <v>1726330</v>
      </c>
    </row>
    <row r="11" spans="1:17" s="46" customFormat="1" ht="26.25" customHeight="1">
      <c r="A11" s="149"/>
      <c r="B11" s="167"/>
      <c r="C11" s="357" t="s">
        <v>116</v>
      </c>
      <c r="D11" s="358"/>
      <c r="E11" s="358"/>
      <c r="F11" s="359"/>
      <c r="G11" s="168">
        <v>1</v>
      </c>
      <c r="H11" s="168">
        <v>2</v>
      </c>
      <c r="I11" s="169">
        <v>0</v>
      </c>
      <c r="J11" s="170">
        <v>0</v>
      </c>
      <c r="K11" s="171">
        <v>738500</v>
      </c>
      <c r="L11" s="172">
        <v>0</v>
      </c>
      <c r="M11" s="172">
        <v>0</v>
      </c>
      <c r="N11" s="44">
        <v>0</v>
      </c>
      <c r="O11" s="173">
        <f t="shared" ref="O11:Q13" si="0">O12</f>
        <v>691428.75</v>
      </c>
      <c r="P11" s="173">
        <f t="shared" si="0"/>
        <v>580000</v>
      </c>
      <c r="Q11" s="173">
        <f t="shared" si="0"/>
        <v>580000</v>
      </c>
    </row>
    <row r="12" spans="1:17" s="151" customFormat="1" ht="52.5" customHeight="1">
      <c r="A12" s="150"/>
      <c r="B12" s="174"/>
      <c r="C12" s="52"/>
      <c r="D12" s="366" t="s">
        <v>218</v>
      </c>
      <c r="E12" s="367"/>
      <c r="F12" s="368"/>
      <c r="G12" s="160">
        <v>1</v>
      </c>
      <c r="H12" s="160">
        <v>2</v>
      </c>
      <c r="I12" s="161">
        <v>5200000000</v>
      </c>
      <c r="J12" s="162">
        <v>0</v>
      </c>
      <c r="K12" s="175">
        <v>738500</v>
      </c>
      <c r="L12" s="176">
        <v>0</v>
      </c>
      <c r="M12" s="176">
        <v>0</v>
      </c>
      <c r="N12" s="177">
        <v>0</v>
      </c>
      <c r="O12" s="166">
        <f t="shared" si="0"/>
        <v>691428.75</v>
      </c>
      <c r="P12" s="166">
        <f t="shared" si="0"/>
        <v>580000</v>
      </c>
      <c r="Q12" s="166">
        <f t="shared" si="0"/>
        <v>580000</v>
      </c>
    </row>
    <row r="13" spans="1:17" s="46" customFormat="1" ht="27" customHeight="1">
      <c r="A13" s="149"/>
      <c r="B13" s="178"/>
      <c r="C13" s="179"/>
      <c r="D13" s="345" t="s">
        <v>220</v>
      </c>
      <c r="E13" s="346"/>
      <c r="F13" s="356"/>
      <c r="G13" s="181">
        <v>1</v>
      </c>
      <c r="H13" s="181">
        <v>2</v>
      </c>
      <c r="I13" s="182">
        <v>5210000000</v>
      </c>
      <c r="J13" s="183">
        <v>0</v>
      </c>
      <c r="K13" s="171">
        <v>738500</v>
      </c>
      <c r="L13" s="172">
        <v>0</v>
      </c>
      <c r="M13" s="172">
        <v>0</v>
      </c>
      <c r="N13" s="44">
        <v>0</v>
      </c>
      <c r="O13" s="184">
        <f t="shared" si="0"/>
        <v>691428.75</v>
      </c>
      <c r="P13" s="184">
        <f t="shared" si="0"/>
        <v>580000</v>
      </c>
      <c r="Q13" s="184">
        <f t="shared" si="0"/>
        <v>580000</v>
      </c>
    </row>
    <row r="14" spans="1:17" s="46" customFormat="1" ht="14.25" customHeight="1">
      <c r="A14" s="149"/>
      <c r="B14" s="174"/>
      <c r="C14" s="53"/>
      <c r="D14" s="180"/>
      <c r="E14" s="345" t="s">
        <v>117</v>
      </c>
      <c r="F14" s="356"/>
      <c r="G14" s="181">
        <v>1</v>
      </c>
      <c r="H14" s="181">
        <v>2</v>
      </c>
      <c r="I14" s="182">
        <v>5210010010</v>
      </c>
      <c r="J14" s="183">
        <v>0</v>
      </c>
      <c r="K14" s="171">
        <v>738500</v>
      </c>
      <c r="L14" s="172">
        <v>0</v>
      </c>
      <c r="M14" s="172">
        <v>0</v>
      </c>
      <c r="N14" s="44">
        <v>0</v>
      </c>
      <c r="O14" s="184">
        <f>O15</f>
        <v>691428.75</v>
      </c>
      <c r="P14" s="184">
        <f>P15</f>
        <v>580000</v>
      </c>
      <c r="Q14" s="184">
        <f>Q15</f>
        <v>580000</v>
      </c>
    </row>
    <row r="15" spans="1:17" s="46" customFormat="1" ht="26.25" customHeight="1">
      <c r="A15" s="149"/>
      <c r="B15" s="174"/>
      <c r="C15" s="53"/>
      <c r="D15" s="185"/>
      <c r="E15" s="180"/>
      <c r="F15" s="54" t="s">
        <v>118</v>
      </c>
      <c r="G15" s="181">
        <v>1</v>
      </c>
      <c r="H15" s="181">
        <v>2</v>
      </c>
      <c r="I15" s="182">
        <v>5210010010</v>
      </c>
      <c r="J15" s="183">
        <v>120</v>
      </c>
      <c r="K15" s="171">
        <v>738500</v>
      </c>
      <c r="L15" s="172">
        <v>0</v>
      </c>
      <c r="M15" s="172">
        <v>0</v>
      </c>
      <c r="N15" s="44">
        <v>0</v>
      </c>
      <c r="O15" s="184">
        <f>'Приложение 5'!X16</f>
        <v>691428.75</v>
      </c>
      <c r="P15" s="184">
        <f>'Приложение 5'!Y16</f>
        <v>580000</v>
      </c>
      <c r="Q15" s="184">
        <f>'Приложение 5'!Z16</f>
        <v>580000</v>
      </c>
    </row>
    <row r="16" spans="1:17" s="46" customFormat="1" ht="41.25" customHeight="1">
      <c r="A16" s="149"/>
      <c r="B16" s="167"/>
      <c r="C16" s="357" t="s">
        <v>121</v>
      </c>
      <c r="D16" s="358"/>
      <c r="E16" s="358"/>
      <c r="F16" s="359"/>
      <c r="G16" s="168">
        <v>1</v>
      </c>
      <c r="H16" s="168">
        <v>4</v>
      </c>
      <c r="I16" s="169">
        <v>0</v>
      </c>
      <c r="J16" s="170">
        <v>0</v>
      </c>
      <c r="K16" s="171">
        <v>2828400</v>
      </c>
      <c r="L16" s="172">
        <v>0</v>
      </c>
      <c r="M16" s="172">
        <v>0</v>
      </c>
      <c r="N16" s="44">
        <v>0</v>
      </c>
      <c r="O16" s="186">
        <f t="shared" ref="O16:Q17" si="1">O17</f>
        <v>1594148.8699999999</v>
      </c>
      <c r="P16" s="186">
        <f t="shared" si="1"/>
        <v>1110830</v>
      </c>
      <c r="Q16" s="186">
        <f t="shared" si="1"/>
        <v>1129930</v>
      </c>
    </row>
    <row r="17" spans="1:17" s="151" customFormat="1" ht="42" customHeight="1">
      <c r="A17" s="150"/>
      <c r="B17" s="174"/>
      <c r="C17" s="52"/>
      <c r="D17" s="345" t="s">
        <v>218</v>
      </c>
      <c r="E17" s="346"/>
      <c r="F17" s="347"/>
      <c r="G17" s="187">
        <v>1</v>
      </c>
      <c r="H17" s="187">
        <v>4</v>
      </c>
      <c r="I17" s="188">
        <v>5200000000</v>
      </c>
      <c r="J17" s="189">
        <v>0</v>
      </c>
      <c r="K17" s="163">
        <v>738500</v>
      </c>
      <c r="L17" s="164">
        <v>0</v>
      </c>
      <c r="M17" s="164">
        <v>0</v>
      </c>
      <c r="N17" s="165">
        <v>0</v>
      </c>
      <c r="O17" s="190">
        <f t="shared" si="1"/>
        <v>1594148.8699999999</v>
      </c>
      <c r="P17" s="190">
        <f t="shared" si="1"/>
        <v>1110830</v>
      </c>
      <c r="Q17" s="190">
        <f t="shared" si="1"/>
        <v>1129930</v>
      </c>
    </row>
    <row r="18" spans="1:17" s="46" customFormat="1" ht="24.75" customHeight="1">
      <c r="A18" s="149"/>
      <c r="B18" s="178"/>
      <c r="C18" s="179"/>
      <c r="D18" s="345" t="s">
        <v>220</v>
      </c>
      <c r="E18" s="346"/>
      <c r="F18" s="356"/>
      <c r="G18" s="181">
        <v>1</v>
      </c>
      <c r="H18" s="181">
        <v>4</v>
      </c>
      <c r="I18" s="182">
        <v>5210000000</v>
      </c>
      <c r="J18" s="183">
        <v>0</v>
      </c>
      <c r="K18" s="171">
        <v>738500</v>
      </c>
      <c r="L18" s="172">
        <v>0</v>
      </c>
      <c r="M18" s="172">
        <v>0</v>
      </c>
      <c r="N18" s="44">
        <v>0</v>
      </c>
      <c r="O18" s="192">
        <f>O19+O24</f>
        <v>1594148.8699999999</v>
      </c>
      <c r="P18" s="192">
        <f>P19+P24</f>
        <v>1110830</v>
      </c>
      <c r="Q18" s="192">
        <f>Q19+Q24</f>
        <v>1129930</v>
      </c>
    </row>
    <row r="19" spans="1:17" s="46" customFormat="1" ht="14.25" customHeight="1">
      <c r="A19" s="149"/>
      <c r="B19" s="174"/>
      <c r="C19" s="53"/>
      <c r="D19" s="180"/>
      <c r="E19" s="342" t="s">
        <v>122</v>
      </c>
      <c r="F19" s="342"/>
      <c r="G19" s="181">
        <v>1</v>
      </c>
      <c r="H19" s="181">
        <v>4</v>
      </c>
      <c r="I19" s="182">
        <v>5210010020</v>
      </c>
      <c r="J19" s="183">
        <v>0</v>
      </c>
      <c r="K19" s="171">
        <v>2828400</v>
      </c>
      <c r="L19" s="172">
        <v>0</v>
      </c>
      <c r="M19" s="172">
        <v>0</v>
      </c>
      <c r="N19" s="44">
        <v>0</v>
      </c>
      <c r="O19" s="192">
        <f>O20+O21+O22</f>
        <v>1469148.8699999999</v>
      </c>
      <c r="P19" s="192">
        <f>P20+P21+P22</f>
        <v>1110830</v>
      </c>
      <c r="Q19" s="192">
        <f>Q20+Q21+Q22</f>
        <v>1129930</v>
      </c>
    </row>
    <row r="20" spans="1:17" s="46" customFormat="1" ht="24.75" customHeight="1">
      <c r="A20" s="149"/>
      <c r="B20" s="174"/>
      <c r="C20" s="53"/>
      <c r="D20" s="185"/>
      <c r="E20" s="180"/>
      <c r="F20" s="54" t="s">
        <v>118</v>
      </c>
      <c r="G20" s="181">
        <v>1</v>
      </c>
      <c r="H20" s="181">
        <v>4</v>
      </c>
      <c r="I20" s="182">
        <v>5210010020</v>
      </c>
      <c r="J20" s="183">
        <v>120</v>
      </c>
      <c r="K20" s="171">
        <v>1951600</v>
      </c>
      <c r="L20" s="172">
        <v>0</v>
      </c>
      <c r="M20" s="172">
        <v>0</v>
      </c>
      <c r="N20" s="44">
        <v>0</v>
      </c>
      <c r="O20" s="184">
        <f>'Приложение 5'!X23</f>
        <v>1081081.6599999999</v>
      </c>
      <c r="P20" s="184">
        <f>'Приложение 5'!Y23</f>
        <v>1076630</v>
      </c>
      <c r="Q20" s="184">
        <f>'Приложение 5'!Z23</f>
        <v>1095730</v>
      </c>
    </row>
    <row r="21" spans="1:17" s="46" customFormat="1" ht="27.75" customHeight="1">
      <c r="A21" s="149"/>
      <c r="B21" s="174"/>
      <c r="C21" s="53"/>
      <c r="D21" s="185"/>
      <c r="E21" s="180"/>
      <c r="F21" s="54" t="s">
        <v>123</v>
      </c>
      <c r="G21" s="181">
        <v>1</v>
      </c>
      <c r="H21" s="181">
        <v>4</v>
      </c>
      <c r="I21" s="182">
        <v>5210010020</v>
      </c>
      <c r="J21" s="183">
        <v>240</v>
      </c>
      <c r="K21" s="171">
        <v>835700</v>
      </c>
      <c r="L21" s="172">
        <v>0</v>
      </c>
      <c r="M21" s="172">
        <v>0</v>
      </c>
      <c r="N21" s="44">
        <v>0</v>
      </c>
      <c r="O21" s="184">
        <f>'Приложение 5'!X27</f>
        <v>356067.21</v>
      </c>
      <c r="P21" s="184">
        <f>'Приложение 5'!Y27</f>
        <v>20000</v>
      </c>
      <c r="Q21" s="184">
        <f>'Приложение 5'!Z27</f>
        <v>20000</v>
      </c>
    </row>
    <row r="22" spans="1:17" s="46" customFormat="1" ht="14.25" customHeight="1">
      <c r="A22" s="149"/>
      <c r="B22" s="174"/>
      <c r="C22" s="53"/>
      <c r="D22" s="185"/>
      <c r="E22" s="180"/>
      <c r="F22" s="54" t="s">
        <v>125</v>
      </c>
      <c r="G22" s="181">
        <v>1</v>
      </c>
      <c r="H22" s="181">
        <v>4</v>
      </c>
      <c r="I22" s="182">
        <v>5210010020</v>
      </c>
      <c r="J22" s="183" t="s">
        <v>126</v>
      </c>
      <c r="K22" s="171">
        <v>26500</v>
      </c>
      <c r="L22" s="172">
        <v>0</v>
      </c>
      <c r="M22" s="172">
        <v>0</v>
      </c>
      <c r="N22" s="44">
        <v>0</v>
      </c>
      <c r="O22" s="184">
        <f>'Приложение 5'!X31</f>
        <v>32000</v>
      </c>
      <c r="P22" s="184">
        <f>'Приложение 5'!Y31</f>
        <v>14200</v>
      </c>
      <c r="Q22" s="184">
        <f>'Приложение 5'!Z31</f>
        <v>14200</v>
      </c>
    </row>
    <row r="23" spans="1:17" s="46" customFormat="1" ht="14.25" customHeight="1">
      <c r="A23" s="149"/>
      <c r="B23" s="174"/>
      <c r="C23" s="53"/>
      <c r="D23" s="180"/>
      <c r="E23" s="300"/>
      <c r="F23" s="307" t="s">
        <v>233</v>
      </c>
      <c r="G23" s="181">
        <v>1</v>
      </c>
      <c r="H23" s="181">
        <v>4</v>
      </c>
      <c r="I23" s="182">
        <v>5210097080</v>
      </c>
      <c r="J23" s="183">
        <v>0</v>
      </c>
      <c r="K23" s="171"/>
      <c r="L23" s="172"/>
      <c r="M23" s="172"/>
      <c r="N23" s="44"/>
      <c r="O23" s="184">
        <f>O24</f>
        <v>125000</v>
      </c>
      <c r="P23" s="184">
        <f>P24</f>
        <v>0</v>
      </c>
      <c r="Q23" s="184">
        <f>Q24</f>
        <v>0</v>
      </c>
    </row>
    <row r="24" spans="1:17" s="46" customFormat="1" ht="25.5" customHeight="1">
      <c r="A24" s="149"/>
      <c r="B24" s="174"/>
      <c r="C24" s="53"/>
      <c r="D24" s="180"/>
      <c r="E24" s="300"/>
      <c r="F24" s="307" t="s">
        <v>118</v>
      </c>
      <c r="G24" s="181">
        <v>1</v>
      </c>
      <c r="H24" s="181">
        <v>4</v>
      </c>
      <c r="I24" s="182">
        <v>5210097080</v>
      </c>
      <c r="J24" s="183">
        <v>120</v>
      </c>
      <c r="K24" s="171"/>
      <c r="L24" s="172"/>
      <c r="M24" s="172"/>
      <c r="N24" s="44"/>
      <c r="O24" s="184">
        <f>'Приложение 5'!X32</f>
        <v>125000</v>
      </c>
      <c r="P24" s="184">
        <f>'Приложение 5'!Y32</f>
        <v>0</v>
      </c>
      <c r="Q24" s="184">
        <f>'Приложение 5'!Z32</f>
        <v>0</v>
      </c>
    </row>
    <row r="25" spans="1:17" s="111" customFormat="1" ht="38.25" customHeight="1">
      <c r="A25" s="152"/>
      <c r="B25" s="193"/>
      <c r="C25" s="194"/>
      <c r="D25" s="351" t="s">
        <v>127</v>
      </c>
      <c r="E25" s="352"/>
      <c r="F25" s="353"/>
      <c r="G25" s="195">
        <v>1</v>
      </c>
      <c r="H25" s="195">
        <v>6</v>
      </c>
      <c r="I25" s="196">
        <v>0</v>
      </c>
      <c r="J25" s="197">
        <v>0</v>
      </c>
      <c r="K25" s="198"/>
      <c r="L25" s="199"/>
      <c r="M25" s="199"/>
      <c r="N25" s="200"/>
      <c r="O25" s="192">
        <f>O26</f>
        <v>16400</v>
      </c>
      <c r="P25" s="192">
        <f t="shared" ref="P25:Q27" si="2">P26</f>
        <v>16400</v>
      </c>
      <c r="Q25" s="192">
        <f t="shared" si="2"/>
        <v>16400</v>
      </c>
    </row>
    <row r="26" spans="1:17" s="111" customFormat="1" ht="42.75" customHeight="1">
      <c r="A26" s="152"/>
      <c r="B26" s="193"/>
      <c r="C26" s="194"/>
      <c r="D26" s="201"/>
      <c r="E26" s="354" t="s">
        <v>218</v>
      </c>
      <c r="F26" s="355"/>
      <c r="G26" s="202">
        <v>1</v>
      </c>
      <c r="H26" s="202">
        <v>6</v>
      </c>
      <c r="I26" s="203">
        <v>5200000000</v>
      </c>
      <c r="J26" s="204">
        <v>0</v>
      </c>
      <c r="K26" s="198"/>
      <c r="L26" s="199"/>
      <c r="M26" s="199"/>
      <c r="N26" s="200"/>
      <c r="O26" s="192">
        <f>O27</f>
        <v>16400</v>
      </c>
      <c r="P26" s="192">
        <f t="shared" si="2"/>
        <v>16400</v>
      </c>
      <c r="Q26" s="192">
        <f t="shared" si="2"/>
        <v>16400</v>
      </c>
    </row>
    <row r="27" spans="1:17" s="111" customFormat="1" ht="28.5" customHeight="1">
      <c r="A27" s="152"/>
      <c r="B27" s="193"/>
      <c r="C27" s="194"/>
      <c r="D27" s="201"/>
      <c r="E27" s="354" t="s">
        <v>220</v>
      </c>
      <c r="F27" s="355"/>
      <c r="G27" s="205">
        <v>1</v>
      </c>
      <c r="H27" s="205">
        <v>6</v>
      </c>
      <c r="I27" s="206">
        <v>5210000000</v>
      </c>
      <c r="J27" s="207">
        <v>0</v>
      </c>
      <c r="K27" s="198"/>
      <c r="L27" s="199"/>
      <c r="M27" s="199"/>
      <c r="N27" s="200"/>
      <c r="O27" s="192">
        <f>O28</f>
        <v>16400</v>
      </c>
      <c r="P27" s="192">
        <f t="shared" si="2"/>
        <v>16400</v>
      </c>
      <c r="Q27" s="192">
        <f t="shared" si="2"/>
        <v>16400</v>
      </c>
    </row>
    <row r="28" spans="1:17" s="111" customFormat="1" ht="30" customHeight="1">
      <c r="A28" s="152"/>
      <c r="B28" s="193"/>
      <c r="C28" s="194"/>
      <c r="D28" s="201"/>
      <c r="E28" s="208"/>
      <c r="F28" s="209" t="s">
        <v>128</v>
      </c>
      <c r="G28" s="205">
        <v>1</v>
      </c>
      <c r="H28" s="205">
        <v>6</v>
      </c>
      <c r="I28" s="206">
        <v>5210010080</v>
      </c>
      <c r="J28" s="207">
        <v>0</v>
      </c>
      <c r="K28" s="198">
        <v>26500</v>
      </c>
      <c r="L28" s="199">
        <v>0</v>
      </c>
      <c r="M28" s="199">
        <v>0</v>
      </c>
      <c r="N28" s="200">
        <v>0</v>
      </c>
      <c r="O28" s="192">
        <f>O29</f>
        <v>16400</v>
      </c>
      <c r="P28" s="192">
        <f>P29</f>
        <v>16400</v>
      </c>
      <c r="Q28" s="192">
        <f>Q29</f>
        <v>16400</v>
      </c>
    </row>
    <row r="29" spans="1:17" s="111" customFormat="1" ht="15" customHeight="1">
      <c r="A29" s="152"/>
      <c r="B29" s="193"/>
      <c r="C29" s="210"/>
      <c r="D29" s="211"/>
      <c r="E29" s="212"/>
      <c r="F29" s="213" t="s">
        <v>125</v>
      </c>
      <c r="G29" s="205">
        <v>1</v>
      </c>
      <c r="H29" s="205">
        <v>6</v>
      </c>
      <c r="I29" s="206">
        <v>5210010080</v>
      </c>
      <c r="J29" s="207" t="s">
        <v>126</v>
      </c>
      <c r="K29" s="198"/>
      <c r="L29" s="199"/>
      <c r="M29" s="199"/>
      <c r="N29" s="200"/>
      <c r="O29" s="192">
        <f>'Приложение 5'!X39</f>
        <v>16400</v>
      </c>
      <c r="P29" s="192">
        <f>'Приложение 5'!Y39</f>
        <v>16400</v>
      </c>
      <c r="Q29" s="192">
        <f>'Приложение 5'!Z39</f>
        <v>16400</v>
      </c>
    </row>
    <row r="30" spans="1:17" s="111" customFormat="1" ht="15" customHeight="1">
      <c r="A30" s="152"/>
      <c r="B30" s="193"/>
      <c r="C30" s="210"/>
      <c r="D30" s="211"/>
      <c r="E30" s="212"/>
      <c r="F30" s="213" t="s">
        <v>240</v>
      </c>
      <c r="G30" s="205">
        <v>1</v>
      </c>
      <c r="H30" s="205">
        <v>13</v>
      </c>
      <c r="I30" s="206">
        <v>0</v>
      </c>
      <c r="J30" s="207">
        <v>0</v>
      </c>
      <c r="K30" s="198"/>
      <c r="L30" s="199"/>
      <c r="M30" s="199"/>
      <c r="N30" s="200"/>
      <c r="O30" s="192">
        <f t="shared" ref="O30:Q32" si="3">O31</f>
        <v>900</v>
      </c>
      <c r="P30" s="192">
        <f t="shared" si="3"/>
        <v>0</v>
      </c>
      <c r="Q30" s="192">
        <f t="shared" si="3"/>
        <v>0</v>
      </c>
    </row>
    <row r="31" spans="1:17" s="111" customFormat="1" ht="26.25" customHeight="1">
      <c r="A31" s="152"/>
      <c r="B31" s="193"/>
      <c r="C31" s="210"/>
      <c r="D31" s="211"/>
      <c r="E31" s="212"/>
      <c r="F31" s="213" t="s">
        <v>241</v>
      </c>
      <c r="G31" s="205">
        <v>1</v>
      </c>
      <c r="H31" s="205">
        <v>13</v>
      </c>
      <c r="I31" s="206">
        <v>7700000000</v>
      </c>
      <c r="J31" s="207">
        <v>0</v>
      </c>
      <c r="K31" s="198"/>
      <c r="L31" s="199"/>
      <c r="M31" s="199"/>
      <c r="N31" s="200"/>
      <c r="O31" s="192">
        <f t="shared" si="3"/>
        <v>900</v>
      </c>
      <c r="P31" s="192">
        <f t="shared" si="3"/>
        <v>0</v>
      </c>
      <c r="Q31" s="192">
        <f t="shared" si="3"/>
        <v>0</v>
      </c>
    </row>
    <row r="32" spans="1:17" s="111" customFormat="1" ht="19.5" customHeight="1">
      <c r="A32" s="152"/>
      <c r="B32" s="193"/>
      <c r="C32" s="210"/>
      <c r="D32" s="211"/>
      <c r="E32" s="212"/>
      <c r="F32" s="213" t="s">
        <v>237</v>
      </c>
      <c r="G32" s="205">
        <v>1</v>
      </c>
      <c r="H32" s="205">
        <v>13</v>
      </c>
      <c r="I32" s="206">
        <v>7700095100</v>
      </c>
      <c r="J32" s="207">
        <v>0</v>
      </c>
      <c r="K32" s="198"/>
      <c r="L32" s="199"/>
      <c r="M32" s="199"/>
      <c r="N32" s="200"/>
      <c r="O32" s="192">
        <f t="shared" si="3"/>
        <v>900</v>
      </c>
      <c r="P32" s="192">
        <f t="shared" si="3"/>
        <v>0</v>
      </c>
      <c r="Q32" s="192">
        <f t="shared" si="3"/>
        <v>0</v>
      </c>
    </row>
    <row r="33" spans="1:17" s="111" customFormat="1" ht="15" customHeight="1">
      <c r="A33" s="152"/>
      <c r="B33" s="193"/>
      <c r="C33" s="210"/>
      <c r="D33" s="211"/>
      <c r="E33" s="212"/>
      <c r="F33" s="213" t="s">
        <v>236</v>
      </c>
      <c r="G33" s="205">
        <v>1</v>
      </c>
      <c r="H33" s="205">
        <v>13</v>
      </c>
      <c r="I33" s="206">
        <v>7700095100</v>
      </c>
      <c r="J33" s="207">
        <v>850</v>
      </c>
      <c r="K33" s="198"/>
      <c r="L33" s="199"/>
      <c r="M33" s="199"/>
      <c r="N33" s="200"/>
      <c r="O33" s="192">
        <f>'Приложение 5'!X44</f>
        <v>900</v>
      </c>
      <c r="P33" s="192">
        <f>'Приложение 5'!Y44</f>
        <v>0</v>
      </c>
      <c r="Q33" s="192">
        <f>'Приложение 5'!Z44</f>
        <v>0</v>
      </c>
    </row>
    <row r="34" spans="1:17" s="46" customFormat="1" ht="14.25" customHeight="1">
      <c r="A34" s="149"/>
      <c r="B34" s="343" t="s">
        <v>129</v>
      </c>
      <c r="C34" s="343"/>
      <c r="D34" s="343"/>
      <c r="E34" s="343"/>
      <c r="F34" s="343"/>
      <c r="G34" s="168">
        <v>2</v>
      </c>
      <c r="H34" s="168">
        <v>0</v>
      </c>
      <c r="I34" s="169">
        <v>0</v>
      </c>
      <c r="J34" s="170">
        <v>0</v>
      </c>
      <c r="K34" s="171">
        <v>158200</v>
      </c>
      <c r="L34" s="172">
        <v>0</v>
      </c>
      <c r="M34" s="172">
        <v>0</v>
      </c>
      <c r="N34" s="44">
        <v>0</v>
      </c>
      <c r="O34" s="173">
        <f>O35</f>
        <v>111000</v>
      </c>
      <c r="P34" s="173">
        <f t="shared" ref="P34:Q37" si="4">P35</f>
        <v>108300</v>
      </c>
      <c r="Q34" s="173">
        <f t="shared" si="4"/>
        <v>112100</v>
      </c>
    </row>
    <row r="35" spans="1:17" s="46" customFormat="1" ht="15" customHeight="1">
      <c r="A35" s="149"/>
      <c r="B35" s="167"/>
      <c r="C35" s="344" t="s">
        <v>130</v>
      </c>
      <c r="D35" s="344"/>
      <c r="E35" s="344"/>
      <c r="F35" s="344"/>
      <c r="G35" s="168">
        <v>2</v>
      </c>
      <c r="H35" s="168">
        <v>3</v>
      </c>
      <c r="I35" s="169">
        <v>0</v>
      </c>
      <c r="J35" s="170">
        <v>0</v>
      </c>
      <c r="K35" s="171">
        <v>158200</v>
      </c>
      <c r="L35" s="172">
        <v>0</v>
      </c>
      <c r="M35" s="172">
        <v>0</v>
      </c>
      <c r="N35" s="44">
        <v>0</v>
      </c>
      <c r="O35" s="173">
        <f>O36</f>
        <v>111000</v>
      </c>
      <c r="P35" s="173">
        <f t="shared" si="4"/>
        <v>108300</v>
      </c>
      <c r="Q35" s="173">
        <f t="shared" si="4"/>
        <v>112100</v>
      </c>
    </row>
    <row r="36" spans="1:17" s="151" customFormat="1" ht="40.5" customHeight="1">
      <c r="A36" s="150"/>
      <c r="B36" s="174"/>
      <c r="C36" s="52"/>
      <c r="D36" s="345" t="s">
        <v>218</v>
      </c>
      <c r="E36" s="346"/>
      <c r="F36" s="347"/>
      <c r="G36" s="187">
        <v>2</v>
      </c>
      <c r="H36" s="187">
        <v>3</v>
      </c>
      <c r="I36" s="188">
        <v>5200000000</v>
      </c>
      <c r="J36" s="189">
        <v>0</v>
      </c>
      <c r="K36" s="163">
        <v>738500</v>
      </c>
      <c r="L36" s="164">
        <v>0</v>
      </c>
      <c r="M36" s="164">
        <v>0</v>
      </c>
      <c r="N36" s="165">
        <v>0</v>
      </c>
      <c r="O36" s="191">
        <f>O37</f>
        <v>111000</v>
      </c>
      <c r="P36" s="191">
        <f t="shared" si="4"/>
        <v>108300</v>
      </c>
      <c r="Q36" s="191">
        <f t="shared" si="4"/>
        <v>112100</v>
      </c>
    </row>
    <row r="37" spans="1:17" s="46" customFormat="1" ht="25.5" customHeight="1">
      <c r="A37" s="149"/>
      <c r="B37" s="174"/>
      <c r="C37" s="52"/>
      <c r="D37" s="342" t="s">
        <v>131</v>
      </c>
      <c r="E37" s="342"/>
      <c r="F37" s="342"/>
      <c r="G37" s="181">
        <v>2</v>
      </c>
      <c r="H37" s="181">
        <v>3</v>
      </c>
      <c r="I37" s="182">
        <v>5220000000</v>
      </c>
      <c r="J37" s="183">
        <v>0</v>
      </c>
      <c r="K37" s="171">
        <v>158200</v>
      </c>
      <c r="L37" s="172">
        <v>0</v>
      </c>
      <c r="M37" s="172">
        <v>0</v>
      </c>
      <c r="N37" s="44">
        <v>0</v>
      </c>
      <c r="O37" s="184">
        <f>O38</f>
        <v>111000</v>
      </c>
      <c r="P37" s="184">
        <f t="shared" si="4"/>
        <v>108300</v>
      </c>
      <c r="Q37" s="184">
        <f t="shared" si="4"/>
        <v>112100</v>
      </c>
    </row>
    <row r="38" spans="1:17" s="46" customFormat="1" ht="28.5" customHeight="1">
      <c r="A38" s="149"/>
      <c r="B38" s="174"/>
      <c r="C38" s="53"/>
      <c r="D38" s="180"/>
      <c r="E38" s="342" t="s">
        <v>247</v>
      </c>
      <c r="F38" s="342"/>
      <c r="G38" s="181">
        <v>2</v>
      </c>
      <c r="H38" s="181">
        <v>3</v>
      </c>
      <c r="I38" s="182">
        <v>5220051180</v>
      </c>
      <c r="J38" s="183">
        <v>0</v>
      </c>
      <c r="K38" s="171">
        <v>158200</v>
      </c>
      <c r="L38" s="172">
        <v>0</v>
      </c>
      <c r="M38" s="172">
        <v>0</v>
      </c>
      <c r="N38" s="44">
        <v>0</v>
      </c>
      <c r="O38" s="184">
        <f>O39+O40</f>
        <v>111000</v>
      </c>
      <c r="P38" s="184">
        <f>P39+P40</f>
        <v>108300</v>
      </c>
      <c r="Q38" s="184">
        <f>Q39+Q40</f>
        <v>112100</v>
      </c>
    </row>
    <row r="39" spans="1:17" s="46" customFormat="1" ht="30" customHeight="1">
      <c r="A39" s="149"/>
      <c r="B39" s="174"/>
      <c r="C39" s="53"/>
      <c r="D39" s="185"/>
      <c r="E39" s="180"/>
      <c r="F39" s="54" t="s">
        <v>118</v>
      </c>
      <c r="G39" s="181">
        <v>2</v>
      </c>
      <c r="H39" s="181">
        <v>3</v>
      </c>
      <c r="I39" s="182">
        <v>5220051180</v>
      </c>
      <c r="J39" s="183">
        <v>120</v>
      </c>
      <c r="K39" s="171">
        <v>144400</v>
      </c>
      <c r="L39" s="172">
        <v>0</v>
      </c>
      <c r="M39" s="172">
        <v>0</v>
      </c>
      <c r="N39" s="44">
        <v>0</v>
      </c>
      <c r="O39" s="184">
        <f>'Приложение 5'!X51</f>
        <v>111000</v>
      </c>
      <c r="P39" s="184">
        <f>'Приложение 5'!Y51</f>
        <v>107000</v>
      </c>
      <c r="Q39" s="184">
        <f>'Приложение 5'!Z51</f>
        <v>110800</v>
      </c>
    </row>
    <row r="40" spans="1:17" s="46" customFormat="1" ht="25.5" customHeight="1">
      <c r="A40" s="149"/>
      <c r="B40" s="174"/>
      <c r="C40" s="53"/>
      <c r="D40" s="185"/>
      <c r="E40" s="180"/>
      <c r="F40" s="54" t="s">
        <v>123</v>
      </c>
      <c r="G40" s="181">
        <v>2</v>
      </c>
      <c r="H40" s="181">
        <v>3</v>
      </c>
      <c r="I40" s="182">
        <v>5220051180</v>
      </c>
      <c r="J40" s="183">
        <v>240</v>
      </c>
      <c r="K40" s="171">
        <v>13800</v>
      </c>
      <c r="L40" s="172">
        <v>0</v>
      </c>
      <c r="M40" s="172">
        <v>0</v>
      </c>
      <c r="N40" s="44">
        <v>0</v>
      </c>
      <c r="O40" s="184">
        <f>'Приложение 5'!X54</f>
        <v>0</v>
      </c>
      <c r="P40" s="184">
        <f>'Приложение 5'!Y54</f>
        <v>1300</v>
      </c>
      <c r="Q40" s="184">
        <f>'Приложение 5'!Z54</f>
        <v>1300</v>
      </c>
    </row>
    <row r="41" spans="1:17" s="46" customFormat="1" ht="30" customHeight="1">
      <c r="A41" s="149"/>
      <c r="B41" s="343" t="s">
        <v>133</v>
      </c>
      <c r="C41" s="343"/>
      <c r="D41" s="343"/>
      <c r="E41" s="343"/>
      <c r="F41" s="343"/>
      <c r="G41" s="168">
        <v>3</v>
      </c>
      <c r="H41" s="168">
        <v>0</v>
      </c>
      <c r="I41" s="169">
        <v>0</v>
      </c>
      <c r="J41" s="170">
        <v>0</v>
      </c>
      <c r="K41" s="171">
        <v>101200</v>
      </c>
      <c r="L41" s="172">
        <v>0</v>
      </c>
      <c r="M41" s="172">
        <v>0</v>
      </c>
      <c r="N41" s="44">
        <v>0</v>
      </c>
      <c r="O41" s="173">
        <f>O42</f>
        <v>49560</v>
      </c>
      <c r="P41" s="173">
        <f t="shared" ref="P41:Q44" si="5">P42</f>
        <v>1000</v>
      </c>
      <c r="Q41" s="173">
        <f t="shared" si="5"/>
        <v>1000</v>
      </c>
    </row>
    <row r="42" spans="1:17" s="46" customFormat="1" ht="30" customHeight="1">
      <c r="A42" s="149"/>
      <c r="B42" s="167"/>
      <c r="C42" s="344" t="s">
        <v>221</v>
      </c>
      <c r="D42" s="344"/>
      <c r="E42" s="344"/>
      <c r="F42" s="344"/>
      <c r="G42" s="168">
        <v>3</v>
      </c>
      <c r="H42" s="168">
        <v>10</v>
      </c>
      <c r="I42" s="169">
        <v>0</v>
      </c>
      <c r="J42" s="170">
        <v>0</v>
      </c>
      <c r="K42" s="171">
        <v>60000</v>
      </c>
      <c r="L42" s="172">
        <v>0</v>
      </c>
      <c r="M42" s="172">
        <v>0</v>
      </c>
      <c r="N42" s="44">
        <v>0</v>
      </c>
      <c r="O42" s="173">
        <f>O43</f>
        <v>49560</v>
      </c>
      <c r="P42" s="173">
        <f t="shared" si="5"/>
        <v>1000</v>
      </c>
      <c r="Q42" s="173">
        <f t="shared" si="5"/>
        <v>1000</v>
      </c>
    </row>
    <row r="43" spans="1:17" s="151" customFormat="1" ht="39.75" customHeight="1">
      <c r="A43" s="150"/>
      <c r="B43" s="174"/>
      <c r="C43" s="52"/>
      <c r="D43" s="345" t="s">
        <v>218</v>
      </c>
      <c r="E43" s="346"/>
      <c r="F43" s="347"/>
      <c r="G43" s="187">
        <v>3</v>
      </c>
      <c r="H43" s="187">
        <v>10</v>
      </c>
      <c r="I43" s="188">
        <v>5200000000</v>
      </c>
      <c r="J43" s="189">
        <v>0</v>
      </c>
      <c r="K43" s="163">
        <v>738500</v>
      </c>
      <c r="L43" s="164">
        <v>0</v>
      </c>
      <c r="M43" s="164">
        <v>0</v>
      </c>
      <c r="N43" s="165">
        <v>0</v>
      </c>
      <c r="O43" s="191">
        <f>O44</f>
        <v>49560</v>
      </c>
      <c r="P43" s="191">
        <f t="shared" si="5"/>
        <v>1000</v>
      </c>
      <c r="Q43" s="191">
        <f t="shared" si="5"/>
        <v>1000</v>
      </c>
    </row>
    <row r="44" spans="1:17" s="46" customFormat="1" ht="26.25" customHeight="1">
      <c r="A44" s="149"/>
      <c r="B44" s="174"/>
      <c r="C44" s="52"/>
      <c r="D44" s="342" t="s">
        <v>160</v>
      </c>
      <c r="E44" s="342"/>
      <c r="F44" s="342"/>
      <c r="G44" s="181">
        <v>3</v>
      </c>
      <c r="H44" s="181">
        <v>10</v>
      </c>
      <c r="I44" s="182">
        <v>5230000000</v>
      </c>
      <c r="J44" s="183">
        <v>0</v>
      </c>
      <c r="K44" s="171">
        <v>60000</v>
      </c>
      <c r="L44" s="172">
        <v>0</v>
      </c>
      <c r="M44" s="172">
        <v>0</v>
      </c>
      <c r="N44" s="44">
        <v>0</v>
      </c>
      <c r="O44" s="184">
        <f>O45</f>
        <v>49560</v>
      </c>
      <c r="P44" s="184">
        <f t="shared" si="5"/>
        <v>1000</v>
      </c>
      <c r="Q44" s="184">
        <f t="shared" si="5"/>
        <v>1000</v>
      </c>
    </row>
    <row r="45" spans="1:17" s="46" customFormat="1" ht="33.75" customHeight="1">
      <c r="A45" s="149"/>
      <c r="B45" s="174"/>
      <c r="C45" s="53"/>
      <c r="D45" s="185"/>
      <c r="E45" s="180"/>
      <c r="F45" s="54" t="s">
        <v>134</v>
      </c>
      <c r="G45" s="181">
        <v>3</v>
      </c>
      <c r="H45" s="181">
        <v>10</v>
      </c>
      <c r="I45" s="182">
        <v>5230095020</v>
      </c>
      <c r="J45" s="183">
        <v>0</v>
      </c>
      <c r="K45" s="171">
        <v>60000</v>
      </c>
      <c r="L45" s="172">
        <v>0</v>
      </c>
      <c r="M45" s="172">
        <v>0</v>
      </c>
      <c r="N45" s="44">
        <v>0</v>
      </c>
      <c r="O45" s="184">
        <f>O46</f>
        <v>49560</v>
      </c>
      <c r="P45" s="184">
        <f>P46</f>
        <v>1000</v>
      </c>
      <c r="Q45" s="184">
        <f>Q46</f>
        <v>1000</v>
      </c>
    </row>
    <row r="46" spans="1:17" s="46" customFormat="1" ht="30.75" customHeight="1">
      <c r="A46" s="149"/>
      <c r="B46" s="174"/>
      <c r="C46" s="53"/>
      <c r="D46" s="185"/>
      <c r="E46" s="180"/>
      <c r="F46" s="54" t="s">
        <v>123</v>
      </c>
      <c r="G46" s="181">
        <v>3</v>
      </c>
      <c r="H46" s="181">
        <v>10</v>
      </c>
      <c r="I46" s="182">
        <v>5230095020</v>
      </c>
      <c r="J46" s="183">
        <v>240</v>
      </c>
      <c r="K46" s="171">
        <v>60000</v>
      </c>
      <c r="L46" s="172">
        <v>0</v>
      </c>
      <c r="M46" s="172">
        <v>0</v>
      </c>
      <c r="N46" s="44">
        <v>0</v>
      </c>
      <c r="O46" s="184">
        <f>'Приложение 5'!X61</f>
        <v>49560</v>
      </c>
      <c r="P46" s="184">
        <f>'Приложение 5'!Y61</f>
        <v>1000</v>
      </c>
      <c r="Q46" s="184">
        <f>'Приложение 5'!Z61</f>
        <v>1000</v>
      </c>
    </row>
    <row r="47" spans="1:17" s="46" customFormat="1" ht="17.25" customHeight="1">
      <c r="A47" s="149"/>
      <c r="B47" s="348" t="s">
        <v>135</v>
      </c>
      <c r="C47" s="349"/>
      <c r="D47" s="349"/>
      <c r="E47" s="349"/>
      <c r="F47" s="350"/>
      <c r="G47" s="168">
        <v>4</v>
      </c>
      <c r="H47" s="168">
        <v>0</v>
      </c>
      <c r="I47" s="169">
        <v>0</v>
      </c>
      <c r="J47" s="170">
        <v>0</v>
      </c>
      <c r="K47" s="214"/>
      <c r="L47" s="215"/>
      <c r="M47" s="215"/>
      <c r="N47" s="51"/>
      <c r="O47" s="173">
        <f>O48+O54</f>
        <v>494683.73</v>
      </c>
      <c r="P47" s="173">
        <f>P48+P54</f>
        <v>185000</v>
      </c>
      <c r="Q47" s="173">
        <f>Q48+Q54</f>
        <v>551000</v>
      </c>
    </row>
    <row r="48" spans="1:17" s="46" customFormat="1" ht="14.25" customHeight="1">
      <c r="A48" s="149"/>
      <c r="B48" s="167"/>
      <c r="C48" s="344" t="s">
        <v>147</v>
      </c>
      <c r="D48" s="344"/>
      <c r="E48" s="344"/>
      <c r="F48" s="344"/>
      <c r="G48" s="168">
        <v>4</v>
      </c>
      <c r="H48" s="168">
        <v>9</v>
      </c>
      <c r="I48" s="169">
        <v>0</v>
      </c>
      <c r="J48" s="170">
        <v>0</v>
      </c>
      <c r="K48" s="171">
        <v>60000</v>
      </c>
      <c r="L48" s="172">
        <v>0</v>
      </c>
      <c r="M48" s="172">
        <v>0</v>
      </c>
      <c r="N48" s="44">
        <v>0</v>
      </c>
      <c r="O48" s="173">
        <f>O49</f>
        <v>494683.73</v>
      </c>
      <c r="P48" s="173">
        <f t="shared" ref="P48:Q50" si="6">P49</f>
        <v>185000</v>
      </c>
      <c r="Q48" s="173">
        <f t="shared" si="6"/>
        <v>188000</v>
      </c>
    </row>
    <row r="49" spans="1:17" s="151" customFormat="1" ht="39.75" customHeight="1">
      <c r="A49" s="150"/>
      <c r="B49" s="174"/>
      <c r="C49" s="52"/>
      <c r="D49" s="345" t="s">
        <v>218</v>
      </c>
      <c r="E49" s="346"/>
      <c r="F49" s="347"/>
      <c r="G49" s="187">
        <v>4</v>
      </c>
      <c r="H49" s="187">
        <v>9</v>
      </c>
      <c r="I49" s="188">
        <v>5200000000</v>
      </c>
      <c r="J49" s="189">
        <v>0</v>
      </c>
      <c r="K49" s="163">
        <v>738500</v>
      </c>
      <c r="L49" s="164">
        <v>0</v>
      </c>
      <c r="M49" s="164">
        <v>0</v>
      </c>
      <c r="N49" s="165">
        <v>0</v>
      </c>
      <c r="O49" s="191">
        <f>O50</f>
        <v>494683.73</v>
      </c>
      <c r="P49" s="191">
        <f t="shared" si="6"/>
        <v>185000</v>
      </c>
      <c r="Q49" s="191">
        <f t="shared" si="6"/>
        <v>188000</v>
      </c>
    </row>
    <row r="50" spans="1:17" s="46" customFormat="1" ht="24.75" customHeight="1">
      <c r="A50" s="149"/>
      <c r="B50" s="174"/>
      <c r="C50" s="52"/>
      <c r="D50" s="342" t="s">
        <v>161</v>
      </c>
      <c r="E50" s="342"/>
      <c r="F50" s="342"/>
      <c r="G50" s="181">
        <v>4</v>
      </c>
      <c r="H50" s="181">
        <v>9</v>
      </c>
      <c r="I50" s="182">
        <v>5240000000</v>
      </c>
      <c r="J50" s="183">
        <v>0</v>
      </c>
      <c r="K50" s="171">
        <v>60000</v>
      </c>
      <c r="L50" s="172">
        <v>0</v>
      </c>
      <c r="M50" s="172">
        <v>0</v>
      </c>
      <c r="N50" s="44">
        <v>0</v>
      </c>
      <c r="O50" s="184">
        <f>O51</f>
        <v>494683.73</v>
      </c>
      <c r="P50" s="184">
        <f t="shared" si="6"/>
        <v>185000</v>
      </c>
      <c r="Q50" s="184">
        <f t="shared" si="6"/>
        <v>188000</v>
      </c>
    </row>
    <row r="51" spans="1:17" s="46" customFormat="1" ht="26.25" customHeight="1">
      <c r="A51" s="149"/>
      <c r="B51" s="174"/>
      <c r="C51" s="53"/>
      <c r="D51" s="180"/>
      <c r="E51" s="342" t="s">
        <v>137</v>
      </c>
      <c r="F51" s="342"/>
      <c r="G51" s="181">
        <v>4</v>
      </c>
      <c r="H51" s="181">
        <v>9</v>
      </c>
      <c r="I51" s="182">
        <v>5240095280</v>
      </c>
      <c r="J51" s="183">
        <v>0</v>
      </c>
      <c r="K51" s="171">
        <v>60000</v>
      </c>
      <c r="L51" s="172">
        <v>0</v>
      </c>
      <c r="M51" s="172">
        <v>0</v>
      </c>
      <c r="N51" s="44">
        <v>0</v>
      </c>
      <c r="O51" s="184">
        <f>O52</f>
        <v>494683.73</v>
      </c>
      <c r="P51" s="184">
        <f>P52</f>
        <v>185000</v>
      </c>
      <c r="Q51" s="184">
        <f>Q52</f>
        <v>188000</v>
      </c>
    </row>
    <row r="52" spans="1:17" s="46" customFormat="1" ht="26.25" customHeight="1">
      <c r="A52" s="149"/>
      <c r="B52" s="174"/>
      <c r="C52" s="53"/>
      <c r="D52" s="185"/>
      <c r="E52" s="180"/>
      <c r="F52" s="54" t="s">
        <v>123</v>
      </c>
      <c r="G52" s="181">
        <v>4</v>
      </c>
      <c r="H52" s="181">
        <v>9</v>
      </c>
      <c r="I52" s="182">
        <v>5240095280</v>
      </c>
      <c r="J52" s="183">
        <v>240</v>
      </c>
      <c r="K52" s="171">
        <v>60000</v>
      </c>
      <c r="L52" s="172">
        <v>0</v>
      </c>
      <c r="M52" s="172">
        <v>0</v>
      </c>
      <c r="N52" s="44">
        <v>0</v>
      </c>
      <c r="O52" s="184">
        <f>'Приложение 5'!X68</f>
        <v>494683.73</v>
      </c>
      <c r="P52" s="184">
        <f>'Приложение 5'!Y68</f>
        <v>185000</v>
      </c>
      <c r="Q52" s="184">
        <f>'Приложение 5'!Z68</f>
        <v>188000</v>
      </c>
    </row>
    <row r="53" spans="1:17" s="46" customFormat="1" ht="17.25" customHeight="1">
      <c r="A53" s="149"/>
      <c r="B53" s="174"/>
      <c r="C53" s="248"/>
      <c r="D53" s="301"/>
      <c r="E53" s="300"/>
      <c r="F53" s="307" t="s">
        <v>217</v>
      </c>
      <c r="G53" s="181">
        <v>4</v>
      </c>
      <c r="H53" s="181">
        <v>12</v>
      </c>
      <c r="I53" s="182">
        <v>0</v>
      </c>
      <c r="J53" s="183">
        <v>0</v>
      </c>
      <c r="K53" s="171"/>
      <c r="L53" s="172"/>
      <c r="M53" s="172"/>
      <c r="N53" s="44"/>
      <c r="O53" s="184">
        <f>O54</f>
        <v>0</v>
      </c>
      <c r="P53" s="184">
        <f>P54</f>
        <v>0</v>
      </c>
      <c r="Q53" s="184">
        <f>Q54</f>
        <v>363000</v>
      </c>
    </row>
    <row r="54" spans="1:17" s="46" customFormat="1" ht="45.75" customHeight="1">
      <c r="A54" s="149"/>
      <c r="B54" s="174"/>
      <c r="C54" s="248"/>
      <c r="D54" s="301"/>
      <c r="E54" s="300"/>
      <c r="F54" s="307" t="s">
        <v>218</v>
      </c>
      <c r="G54" s="181">
        <v>4</v>
      </c>
      <c r="H54" s="181">
        <v>12</v>
      </c>
      <c r="I54" s="182">
        <v>5200000000</v>
      </c>
      <c r="J54" s="183">
        <v>0</v>
      </c>
      <c r="K54" s="171"/>
      <c r="L54" s="172"/>
      <c r="M54" s="172"/>
      <c r="N54" s="44"/>
      <c r="O54" s="184">
        <f t="shared" ref="O54:Q56" si="7">O55</f>
        <v>0</v>
      </c>
      <c r="P54" s="184">
        <f t="shared" si="7"/>
        <v>0</v>
      </c>
      <c r="Q54" s="184">
        <f t="shared" si="7"/>
        <v>363000</v>
      </c>
    </row>
    <row r="55" spans="1:17" s="46" customFormat="1" ht="44.25" customHeight="1">
      <c r="A55" s="149"/>
      <c r="B55" s="174"/>
      <c r="C55" s="248"/>
      <c r="D55" s="301"/>
      <c r="E55" s="300"/>
      <c r="F55" s="307" t="s">
        <v>248</v>
      </c>
      <c r="G55" s="181">
        <v>4</v>
      </c>
      <c r="H55" s="181">
        <v>12</v>
      </c>
      <c r="I55" s="182">
        <v>5280000000</v>
      </c>
      <c r="J55" s="183">
        <v>0</v>
      </c>
      <c r="K55" s="171"/>
      <c r="L55" s="172"/>
      <c r="M55" s="172"/>
      <c r="N55" s="44"/>
      <c r="O55" s="184">
        <f t="shared" si="7"/>
        <v>0</v>
      </c>
      <c r="P55" s="184">
        <f t="shared" si="7"/>
        <v>0</v>
      </c>
      <c r="Q55" s="184">
        <f t="shared" si="7"/>
        <v>363000</v>
      </c>
    </row>
    <row r="56" spans="1:17" s="46" customFormat="1" ht="69" customHeight="1">
      <c r="A56" s="149"/>
      <c r="B56" s="174"/>
      <c r="C56" s="248"/>
      <c r="D56" s="301"/>
      <c r="E56" s="300"/>
      <c r="F56" s="307" t="s">
        <v>222</v>
      </c>
      <c r="G56" s="181">
        <v>4</v>
      </c>
      <c r="H56" s="181">
        <v>12</v>
      </c>
      <c r="I56" s="182" t="s">
        <v>199</v>
      </c>
      <c r="J56" s="183">
        <v>0</v>
      </c>
      <c r="K56" s="171"/>
      <c r="L56" s="172"/>
      <c r="M56" s="172"/>
      <c r="N56" s="44"/>
      <c r="O56" s="184">
        <f>O57</f>
        <v>0</v>
      </c>
      <c r="P56" s="184">
        <f t="shared" si="7"/>
        <v>0</v>
      </c>
      <c r="Q56" s="184">
        <f t="shared" si="7"/>
        <v>363000</v>
      </c>
    </row>
    <row r="57" spans="1:17" s="46" customFormat="1" ht="26.25" customHeight="1">
      <c r="A57" s="149"/>
      <c r="B57" s="174"/>
      <c r="C57" s="248"/>
      <c r="D57" s="301"/>
      <c r="E57" s="300"/>
      <c r="F57" s="307" t="s">
        <v>123</v>
      </c>
      <c r="G57" s="181">
        <v>4</v>
      </c>
      <c r="H57" s="181">
        <v>12</v>
      </c>
      <c r="I57" s="182" t="s">
        <v>199</v>
      </c>
      <c r="J57" s="183">
        <v>240</v>
      </c>
      <c r="K57" s="171"/>
      <c r="L57" s="172"/>
      <c r="M57" s="172"/>
      <c r="N57" s="44"/>
      <c r="O57" s="184">
        <v>0</v>
      </c>
      <c r="P57" s="184">
        <v>0</v>
      </c>
      <c r="Q57" s="184">
        <v>363000</v>
      </c>
    </row>
    <row r="58" spans="1:17" s="46" customFormat="1" ht="15" customHeight="1">
      <c r="A58" s="149"/>
      <c r="B58" s="343" t="s">
        <v>139</v>
      </c>
      <c r="C58" s="343"/>
      <c r="D58" s="343"/>
      <c r="E58" s="343"/>
      <c r="F58" s="343"/>
      <c r="G58" s="168">
        <v>5</v>
      </c>
      <c r="H58" s="168">
        <v>0</v>
      </c>
      <c r="I58" s="169">
        <v>0</v>
      </c>
      <c r="J58" s="170">
        <v>0</v>
      </c>
      <c r="K58" s="171">
        <v>2518700</v>
      </c>
      <c r="L58" s="172">
        <v>0</v>
      </c>
      <c r="M58" s="172">
        <v>0</v>
      </c>
      <c r="N58" s="44">
        <v>0</v>
      </c>
      <c r="O58" s="173">
        <f>O59</f>
        <v>490140.32</v>
      </c>
      <c r="P58" s="173">
        <f t="shared" ref="P58:Q60" si="8">P59</f>
        <v>1000</v>
      </c>
      <c r="Q58" s="173">
        <f t="shared" si="8"/>
        <v>1000</v>
      </c>
    </row>
    <row r="59" spans="1:17" s="46" customFormat="1" ht="14.25" customHeight="1">
      <c r="A59" s="149"/>
      <c r="B59" s="167"/>
      <c r="C59" s="344" t="s">
        <v>140</v>
      </c>
      <c r="D59" s="344"/>
      <c r="E59" s="344"/>
      <c r="F59" s="344"/>
      <c r="G59" s="168">
        <v>5</v>
      </c>
      <c r="H59" s="168">
        <v>3</v>
      </c>
      <c r="I59" s="169">
        <v>0</v>
      </c>
      <c r="J59" s="170">
        <v>0</v>
      </c>
      <c r="K59" s="171">
        <v>2518700</v>
      </c>
      <c r="L59" s="172">
        <v>0</v>
      </c>
      <c r="M59" s="172">
        <v>0</v>
      </c>
      <c r="N59" s="44">
        <v>0</v>
      </c>
      <c r="O59" s="173">
        <f>O60</f>
        <v>490140.32</v>
      </c>
      <c r="P59" s="173">
        <f t="shared" si="8"/>
        <v>1000</v>
      </c>
      <c r="Q59" s="173">
        <f t="shared" si="8"/>
        <v>1000</v>
      </c>
    </row>
    <row r="60" spans="1:17" s="151" customFormat="1" ht="39.75" customHeight="1">
      <c r="A60" s="150"/>
      <c r="B60" s="174"/>
      <c r="C60" s="52"/>
      <c r="D60" s="345" t="s">
        <v>218</v>
      </c>
      <c r="E60" s="346"/>
      <c r="F60" s="347"/>
      <c r="G60" s="187">
        <v>5</v>
      </c>
      <c r="H60" s="187">
        <v>3</v>
      </c>
      <c r="I60" s="188">
        <v>5200000000</v>
      </c>
      <c r="J60" s="189">
        <v>0</v>
      </c>
      <c r="K60" s="163">
        <v>738500</v>
      </c>
      <c r="L60" s="164">
        <v>0</v>
      </c>
      <c r="M60" s="164">
        <v>0</v>
      </c>
      <c r="N60" s="165">
        <v>0</v>
      </c>
      <c r="O60" s="191">
        <f>O61</f>
        <v>490140.32</v>
      </c>
      <c r="P60" s="191">
        <f t="shared" si="8"/>
        <v>1000</v>
      </c>
      <c r="Q60" s="191">
        <f t="shared" si="8"/>
        <v>1000</v>
      </c>
    </row>
    <row r="61" spans="1:17" s="46" customFormat="1" ht="24.75" customHeight="1">
      <c r="A61" s="149"/>
      <c r="B61" s="174"/>
      <c r="C61" s="52"/>
      <c r="D61" s="342" t="s">
        <v>162</v>
      </c>
      <c r="E61" s="342"/>
      <c r="F61" s="342"/>
      <c r="G61" s="181">
        <v>5</v>
      </c>
      <c r="H61" s="181">
        <v>3</v>
      </c>
      <c r="I61" s="182">
        <v>5250000000</v>
      </c>
      <c r="J61" s="183">
        <v>0</v>
      </c>
      <c r="K61" s="171">
        <v>2518700</v>
      </c>
      <c r="L61" s="172">
        <v>0</v>
      </c>
      <c r="M61" s="172">
        <v>0</v>
      </c>
      <c r="N61" s="44">
        <v>0</v>
      </c>
      <c r="O61" s="184">
        <f>O62+O64</f>
        <v>490140.32</v>
      </c>
      <c r="P61" s="184">
        <f>P62+P64</f>
        <v>1000</v>
      </c>
      <c r="Q61" s="184">
        <f>Q62+Q64</f>
        <v>1000</v>
      </c>
    </row>
    <row r="62" spans="1:17" s="46" customFormat="1" ht="24.75" customHeight="1">
      <c r="A62" s="149"/>
      <c r="B62" s="174"/>
      <c r="C62" s="53"/>
      <c r="D62" s="180"/>
      <c r="E62" s="342" t="s">
        <v>141</v>
      </c>
      <c r="F62" s="342"/>
      <c r="G62" s="181">
        <v>5</v>
      </c>
      <c r="H62" s="181">
        <v>3</v>
      </c>
      <c r="I62" s="182">
        <v>5250095310</v>
      </c>
      <c r="J62" s="183">
        <v>0</v>
      </c>
      <c r="K62" s="171">
        <v>2518700</v>
      </c>
      <c r="L62" s="172">
        <v>0</v>
      </c>
      <c r="M62" s="172">
        <v>0</v>
      </c>
      <c r="N62" s="44">
        <v>0</v>
      </c>
      <c r="O62" s="184">
        <f>O63</f>
        <v>43019.32</v>
      </c>
      <c r="P62" s="184">
        <f>P63</f>
        <v>1000</v>
      </c>
      <c r="Q62" s="184">
        <f>Q63</f>
        <v>1000</v>
      </c>
    </row>
    <row r="63" spans="1:17" s="46" customFormat="1" ht="27.75" customHeight="1">
      <c r="A63" s="149"/>
      <c r="B63" s="174"/>
      <c r="C63" s="53"/>
      <c r="D63" s="185"/>
      <c r="E63" s="180"/>
      <c r="F63" s="54" t="s">
        <v>123</v>
      </c>
      <c r="G63" s="181">
        <v>5</v>
      </c>
      <c r="H63" s="181">
        <v>3</v>
      </c>
      <c r="I63" s="182">
        <v>5250095310</v>
      </c>
      <c r="J63" s="183">
        <v>240</v>
      </c>
      <c r="K63" s="171">
        <v>2518700</v>
      </c>
      <c r="L63" s="172">
        <v>0</v>
      </c>
      <c r="M63" s="172">
        <v>0</v>
      </c>
      <c r="N63" s="44">
        <v>0</v>
      </c>
      <c r="O63" s="184">
        <v>43019.32</v>
      </c>
      <c r="P63" s="184">
        <f>'Приложение 5'!Y82</f>
        <v>1000</v>
      </c>
      <c r="Q63" s="184">
        <f>'Приложение 5'!Z82</f>
        <v>1000</v>
      </c>
    </row>
    <row r="64" spans="1:17" s="46" customFormat="1" ht="27.75" customHeight="1">
      <c r="A64" s="149"/>
      <c r="B64" s="174"/>
      <c r="C64" s="248"/>
      <c r="D64" s="301"/>
      <c r="E64" s="300"/>
      <c r="F64" s="307" t="s">
        <v>230</v>
      </c>
      <c r="G64" s="181">
        <v>5</v>
      </c>
      <c r="H64" s="181">
        <v>3</v>
      </c>
      <c r="I64" s="182" t="s">
        <v>231</v>
      </c>
      <c r="J64" s="183">
        <v>0</v>
      </c>
      <c r="K64" s="171"/>
      <c r="L64" s="172"/>
      <c r="M64" s="172"/>
      <c r="N64" s="44"/>
      <c r="O64" s="184">
        <f>O65</f>
        <v>447121</v>
      </c>
      <c r="P64" s="184">
        <f>P65</f>
        <v>0</v>
      </c>
      <c r="Q64" s="184">
        <f>Q65</f>
        <v>0</v>
      </c>
    </row>
    <row r="65" spans="1:17" s="46" customFormat="1" ht="27.75" customHeight="1">
      <c r="A65" s="149"/>
      <c r="B65" s="174"/>
      <c r="C65" s="248"/>
      <c r="D65" s="301"/>
      <c r="E65" s="300"/>
      <c r="F65" s="307" t="s">
        <v>123</v>
      </c>
      <c r="G65" s="181">
        <v>5</v>
      </c>
      <c r="H65" s="181">
        <v>3</v>
      </c>
      <c r="I65" s="182" t="s">
        <v>231</v>
      </c>
      <c r="J65" s="183">
        <v>240</v>
      </c>
      <c r="K65" s="171"/>
      <c r="L65" s="172"/>
      <c r="M65" s="172"/>
      <c r="N65" s="44"/>
      <c r="O65" s="184">
        <v>447121</v>
      </c>
      <c r="P65" s="184">
        <v>0</v>
      </c>
      <c r="Q65" s="184">
        <v>0</v>
      </c>
    </row>
    <row r="66" spans="1:17" s="46" customFormat="1" ht="21" customHeight="1">
      <c r="A66" s="149"/>
      <c r="B66" s="343" t="s">
        <v>142</v>
      </c>
      <c r="C66" s="343"/>
      <c r="D66" s="343"/>
      <c r="E66" s="343"/>
      <c r="F66" s="343"/>
      <c r="G66" s="168">
        <v>8</v>
      </c>
      <c r="H66" s="168">
        <v>0</v>
      </c>
      <c r="I66" s="169">
        <v>0</v>
      </c>
      <c r="J66" s="170">
        <v>0</v>
      </c>
      <c r="K66" s="171">
        <v>6434050</v>
      </c>
      <c r="L66" s="172">
        <v>0</v>
      </c>
      <c r="M66" s="172">
        <v>0</v>
      </c>
      <c r="N66" s="44">
        <v>0</v>
      </c>
      <c r="O66" s="186">
        <f t="shared" ref="O66:Q68" si="9">O67</f>
        <v>1997970.8599999999</v>
      </c>
      <c r="P66" s="173">
        <f t="shared" si="9"/>
        <v>1640770</v>
      </c>
      <c r="Q66" s="173">
        <f t="shared" si="9"/>
        <v>1640770</v>
      </c>
    </row>
    <row r="67" spans="1:17" s="46" customFormat="1" ht="14.25" customHeight="1">
      <c r="A67" s="149"/>
      <c r="B67" s="167"/>
      <c r="C67" s="344" t="s">
        <v>143</v>
      </c>
      <c r="D67" s="344"/>
      <c r="E67" s="344"/>
      <c r="F67" s="344"/>
      <c r="G67" s="168">
        <v>8</v>
      </c>
      <c r="H67" s="168">
        <v>1</v>
      </c>
      <c r="I67" s="169">
        <v>0</v>
      </c>
      <c r="J67" s="170">
        <v>0</v>
      </c>
      <c r="K67" s="171">
        <v>6434050</v>
      </c>
      <c r="L67" s="172">
        <v>0</v>
      </c>
      <c r="M67" s="172">
        <v>0</v>
      </c>
      <c r="N67" s="44">
        <v>0</v>
      </c>
      <c r="O67" s="186">
        <f t="shared" si="9"/>
        <v>1997970.8599999999</v>
      </c>
      <c r="P67" s="173">
        <f t="shared" si="9"/>
        <v>1640770</v>
      </c>
      <c r="Q67" s="173">
        <f t="shared" si="9"/>
        <v>1640770</v>
      </c>
    </row>
    <row r="68" spans="1:17" s="151" customFormat="1" ht="42" customHeight="1">
      <c r="A68" s="150"/>
      <c r="B68" s="174"/>
      <c r="C68" s="52"/>
      <c r="D68" s="345" t="s">
        <v>218</v>
      </c>
      <c r="E68" s="346"/>
      <c r="F68" s="347"/>
      <c r="G68" s="187">
        <v>8</v>
      </c>
      <c r="H68" s="187">
        <v>1</v>
      </c>
      <c r="I68" s="188">
        <v>5200000000</v>
      </c>
      <c r="J68" s="189">
        <v>0</v>
      </c>
      <c r="K68" s="163">
        <v>738500</v>
      </c>
      <c r="L68" s="164">
        <v>0</v>
      </c>
      <c r="M68" s="164">
        <v>0</v>
      </c>
      <c r="N68" s="165">
        <v>0</v>
      </c>
      <c r="O68" s="190">
        <f t="shared" si="9"/>
        <v>1997970.8599999999</v>
      </c>
      <c r="P68" s="191">
        <f t="shared" si="9"/>
        <v>1640770</v>
      </c>
      <c r="Q68" s="191">
        <f t="shared" si="9"/>
        <v>1640770</v>
      </c>
    </row>
    <row r="69" spans="1:17" s="46" customFormat="1" ht="30" customHeight="1">
      <c r="A69" s="149"/>
      <c r="B69" s="174"/>
      <c r="C69" s="52"/>
      <c r="D69" s="342" t="s">
        <v>163</v>
      </c>
      <c r="E69" s="342"/>
      <c r="F69" s="342"/>
      <c r="G69" s="181">
        <v>8</v>
      </c>
      <c r="H69" s="181">
        <v>1</v>
      </c>
      <c r="I69" s="182">
        <v>5260000000</v>
      </c>
      <c r="J69" s="183">
        <v>0</v>
      </c>
      <c r="K69" s="171">
        <v>6434050</v>
      </c>
      <c r="L69" s="172">
        <v>0</v>
      </c>
      <c r="M69" s="172">
        <v>0</v>
      </c>
      <c r="N69" s="44">
        <v>0</v>
      </c>
      <c r="O69" s="192">
        <f>O70+O72+O74</f>
        <v>1997970.8599999999</v>
      </c>
      <c r="P69" s="192">
        <f>P72+P70</f>
        <v>1640770</v>
      </c>
      <c r="Q69" s="192">
        <f>Q72+Q70</f>
        <v>1640770</v>
      </c>
    </row>
    <row r="70" spans="1:17" s="46" customFormat="1" ht="40.5" customHeight="1">
      <c r="A70" s="149"/>
      <c r="B70" s="174"/>
      <c r="C70" s="53"/>
      <c r="D70" s="185"/>
      <c r="E70" s="180"/>
      <c r="F70" s="54" t="s">
        <v>148</v>
      </c>
      <c r="G70" s="181">
        <v>8</v>
      </c>
      <c r="H70" s="181">
        <v>1</v>
      </c>
      <c r="I70" s="182">
        <v>5260075080</v>
      </c>
      <c r="J70" s="183">
        <v>0</v>
      </c>
      <c r="K70" s="171">
        <v>5655700</v>
      </c>
      <c r="L70" s="172">
        <v>0</v>
      </c>
      <c r="M70" s="172">
        <v>0</v>
      </c>
      <c r="N70" s="44">
        <v>0</v>
      </c>
      <c r="O70" s="192">
        <f>O71</f>
        <v>1360520</v>
      </c>
      <c r="P70" s="192">
        <f>P71+P74</f>
        <v>1630770</v>
      </c>
      <c r="Q70" s="192">
        <f>Q71+Q74</f>
        <v>1630770</v>
      </c>
    </row>
    <row r="71" spans="1:17" s="46" customFormat="1" ht="15.75" customHeight="1">
      <c r="A71" s="149"/>
      <c r="B71" s="174"/>
      <c r="C71" s="53"/>
      <c r="D71" s="180"/>
      <c r="E71" s="342" t="s">
        <v>125</v>
      </c>
      <c r="F71" s="342"/>
      <c r="G71" s="181">
        <v>8</v>
      </c>
      <c r="H71" s="181">
        <v>1</v>
      </c>
      <c r="I71" s="182">
        <v>5260075080</v>
      </c>
      <c r="J71" s="183">
        <v>540</v>
      </c>
      <c r="K71" s="171">
        <v>6334050</v>
      </c>
      <c r="L71" s="172">
        <v>0</v>
      </c>
      <c r="M71" s="172">
        <v>0</v>
      </c>
      <c r="N71" s="44">
        <v>0</v>
      </c>
      <c r="O71" s="192">
        <f>'Приложение 5'!X93</f>
        <v>1360520</v>
      </c>
      <c r="P71" s="192">
        <f>'Приложение 5'!Y93</f>
        <v>1630770</v>
      </c>
      <c r="Q71" s="192">
        <f>'Приложение 5'!Z93</f>
        <v>1630770</v>
      </c>
    </row>
    <row r="72" spans="1:17" s="46" customFormat="1" ht="33.75" customHeight="1">
      <c r="A72" s="149"/>
      <c r="B72" s="174"/>
      <c r="C72" s="53"/>
      <c r="D72" s="185"/>
      <c r="E72" s="180"/>
      <c r="F72" s="54" t="s">
        <v>144</v>
      </c>
      <c r="G72" s="181">
        <v>8</v>
      </c>
      <c r="H72" s="181">
        <v>1</v>
      </c>
      <c r="I72" s="182">
        <v>5260095220</v>
      </c>
      <c r="J72" s="183">
        <v>0</v>
      </c>
      <c r="K72" s="171">
        <v>678350</v>
      </c>
      <c r="L72" s="172">
        <v>0</v>
      </c>
      <c r="M72" s="172">
        <v>0</v>
      </c>
      <c r="N72" s="44">
        <v>0</v>
      </c>
      <c r="O72" s="192">
        <f>O73</f>
        <v>367200.86</v>
      </c>
      <c r="P72" s="192">
        <f>P73</f>
        <v>10000</v>
      </c>
      <c r="Q72" s="192">
        <f>Q73</f>
        <v>10000</v>
      </c>
    </row>
    <row r="73" spans="1:17" s="46" customFormat="1" ht="25.5" customHeight="1">
      <c r="A73" s="149"/>
      <c r="B73" s="174"/>
      <c r="C73" s="53"/>
      <c r="D73" s="180"/>
      <c r="E73" s="342" t="s">
        <v>123</v>
      </c>
      <c r="F73" s="342"/>
      <c r="G73" s="181">
        <v>8</v>
      </c>
      <c r="H73" s="181">
        <v>1</v>
      </c>
      <c r="I73" s="182">
        <v>5260095220</v>
      </c>
      <c r="J73" s="183">
        <v>240</v>
      </c>
      <c r="K73" s="171">
        <v>6334050</v>
      </c>
      <c r="L73" s="172">
        <v>0</v>
      </c>
      <c r="M73" s="172">
        <v>0</v>
      </c>
      <c r="N73" s="44">
        <v>0</v>
      </c>
      <c r="O73" s="192">
        <f>'Приложение 5'!X95</f>
        <v>367200.86</v>
      </c>
      <c r="P73" s="192">
        <f>'Приложение 5'!Y95</f>
        <v>10000</v>
      </c>
      <c r="Q73" s="192">
        <f>'Приложение 5'!Z95</f>
        <v>10000</v>
      </c>
    </row>
    <row r="74" spans="1:17" s="46" customFormat="1" ht="25.5" customHeight="1">
      <c r="A74" s="250"/>
      <c r="B74" s="248"/>
      <c r="C74" s="53"/>
      <c r="D74" s="300"/>
      <c r="E74" s="300"/>
      <c r="F74" s="301" t="s">
        <v>223</v>
      </c>
      <c r="G74" s="181">
        <v>8</v>
      </c>
      <c r="H74" s="181">
        <v>1</v>
      </c>
      <c r="I74" s="182">
        <v>5260097030</v>
      </c>
      <c r="J74" s="183">
        <v>0</v>
      </c>
      <c r="K74" s="171"/>
      <c r="L74" s="172"/>
      <c r="M74" s="172"/>
      <c r="N74" s="44"/>
      <c r="O74" s="192">
        <f>O75</f>
        <v>270250</v>
      </c>
      <c r="P74" s="192">
        <f>P75</f>
        <v>0</v>
      </c>
      <c r="Q74" s="192">
        <f>Q75</f>
        <v>0</v>
      </c>
    </row>
    <row r="75" spans="1:17" s="46" customFormat="1" ht="25.5" customHeight="1">
      <c r="A75" s="250"/>
      <c r="B75" s="248"/>
      <c r="C75" s="53"/>
      <c r="D75" s="300"/>
      <c r="E75" s="300"/>
      <c r="F75" s="301" t="s">
        <v>125</v>
      </c>
      <c r="G75" s="181">
        <v>8</v>
      </c>
      <c r="H75" s="181">
        <v>1</v>
      </c>
      <c r="I75" s="182">
        <v>5260097030</v>
      </c>
      <c r="J75" s="183">
        <v>540</v>
      </c>
      <c r="K75" s="171"/>
      <c r="L75" s="172"/>
      <c r="M75" s="172"/>
      <c r="N75" s="44"/>
      <c r="O75" s="192">
        <f>'Приложение 5'!X100</f>
        <v>270250</v>
      </c>
      <c r="P75" s="192">
        <v>0</v>
      </c>
      <c r="Q75" s="192">
        <v>0</v>
      </c>
    </row>
    <row r="76" spans="1:17" s="46" customFormat="1" ht="25.5" customHeight="1">
      <c r="A76" s="250"/>
      <c r="B76" s="248"/>
      <c r="C76" s="53"/>
      <c r="D76" s="338" t="s">
        <v>169</v>
      </c>
      <c r="E76" s="338"/>
      <c r="F76" s="339"/>
      <c r="G76" s="168">
        <v>10</v>
      </c>
      <c r="H76" s="168">
        <v>0</v>
      </c>
      <c r="I76" s="169">
        <v>0</v>
      </c>
      <c r="J76" s="170">
        <v>0</v>
      </c>
      <c r="K76" s="171">
        <v>2518700</v>
      </c>
      <c r="L76" s="172">
        <v>0</v>
      </c>
      <c r="M76" s="172">
        <v>0</v>
      </c>
      <c r="N76" s="44">
        <v>0</v>
      </c>
      <c r="O76" s="173">
        <f>O77</f>
        <v>0</v>
      </c>
      <c r="P76" s="173">
        <f t="shared" ref="P76:Q79" si="10">P77</f>
        <v>1000</v>
      </c>
      <c r="Q76" s="173">
        <f t="shared" si="10"/>
        <v>1000</v>
      </c>
    </row>
    <row r="77" spans="1:17" s="46" customFormat="1" ht="22.5" customHeight="1">
      <c r="A77" s="250"/>
      <c r="B77" s="248"/>
      <c r="C77" s="53"/>
      <c r="D77" s="340" t="s">
        <v>172</v>
      </c>
      <c r="E77" s="340"/>
      <c r="F77" s="341"/>
      <c r="G77" s="168">
        <v>10</v>
      </c>
      <c r="H77" s="168">
        <v>1</v>
      </c>
      <c r="I77" s="169">
        <v>0</v>
      </c>
      <c r="J77" s="170">
        <v>0</v>
      </c>
      <c r="K77" s="171">
        <v>2518700</v>
      </c>
      <c r="L77" s="172">
        <v>0</v>
      </c>
      <c r="M77" s="172">
        <v>0</v>
      </c>
      <c r="N77" s="44">
        <v>0</v>
      </c>
      <c r="O77" s="173">
        <f>O78</f>
        <v>0</v>
      </c>
      <c r="P77" s="173">
        <f t="shared" si="10"/>
        <v>1000</v>
      </c>
      <c r="Q77" s="173">
        <f t="shared" si="10"/>
        <v>1000</v>
      </c>
    </row>
    <row r="78" spans="1:17" s="46" customFormat="1" ht="63.75" customHeight="1">
      <c r="A78" s="250"/>
      <c r="B78" s="248"/>
      <c r="C78" s="53"/>
      <c r="D78" s="340" t="s">
        <v>218</v>
      </c>
      <c r="E78" s="340"/>
      <c r="F78" s="341"/>
      <c r="G78" s="187">
        <v>10</v>
      </c>
      <c r="H78" s="187">
        <v>1</v>
      </c>
      <c r="I78" s="188">
        <v>5200000000</v>
      </c>
      <c r="J78" s="189">
        <v>0</v>
      </c>
      <c r="K78" s="163">
        <v>738500</v>
      </c>
      <c r="L78" s="164">
        <v>0</v>
      </c>
      <c r="M78" s="164">
        <v>0</v>
      </c>
      <c r="N78" s="165">
        <v>0</v>
      </c>
      <c r="O78" s="191">
        <f>O79</f>
        <v>0</v>
      </c>
      <c r="P78" s="191">
        <f t="shared" si="10"/>
        <v>1000</v>
      </c>
      <c r="Q78" s="191">
        <f t="shared" si="10"/>
        <v>1000</v>
      </c>
    </row>
    <row r="79" spans="1:17" s="46" customFormat="1" ht="29.25" customHeight="1">
      <c r="A79" s="250"/>
      <c r="B79" s="248"/>
      <c r="C79" s="53"/>
      <c r="D79" s="340" t="s">
        <v>220</v>
      </c>
      <c r="E79" s="340"/>
      <c r="F79" s="341"/>
      <c r="G79" s="181">
        <v>10</v>
      </c>
      <c r="H79" s="181">
        <v>1</v>
      </c>
      <c r="I79" s="182">
        <v>5210000000</v>
      </c>
      <c r="J79" s="183">
        <v>0</v>
      </c>
      <c r="K79" s="171">
        <v>2518700</v>
      </c>
      <c r="L79" s="172">
        <v>0</v>
      </c>
      <c r="M79" s="172">
        <v>0</v>
      </c>
      <c r="N79" s="44">
        <v>0</v>
      </c>
      <c r="O79" s="184">
        <f>O80</f>
        <v>0</v>
      </c>
      <c r="P79" s="184">
        <f t="shared" si="10"/>
        <v>1000</v>
      </c>
      <c r="Q79" s="184">
        <f t="shared" si="10"/>
        <v>1000</v>
      </c>
    </row>
    <row r="80" spans="1:17" s="46" customFormat="1" ht="36" customHeight="1">
      <c r="A80" s="250"/>
      <c r="B80" s="248"/>
      <c r="C80" s="53"/>
      <c r="D80" s="340" t="s">
        <v>168</v>
      </c>
      <c r="E80" s="340"/>
      <c r="F80" s="341"/>
      <c r="G80" s="181">
        <v>10</v>
      </c>
      <c r="H80" s="181">
        <v>1</v>
      </c>
      <c r="I80" s="182">
        <v>5210025050</v>
      </c>
      <c r="J80" s="183">
        <v>0</v>
      </c>
      <c r="K80" s="171">
        <v>2518700</v>
      </c>
      <c r="L80" s="172">
        <v>0</v>
      </c>
      <c r="M80" s="172">
        <v>0</v>
      </c>
      <c r="N80" s="44">
        <v>0</v>
      </c>
      <c r="O80" s="184">
        <f>O81</f>
        <v>0</v>
      </c>
      <c r="P80" s="184">
        <f>P81</f>
        <v>1000</v>
      </c>
      <c r="Q80" s="184">
        <f>Q81</f>
        <v>1000</v>
      </c>
    </row>
    <row r="81" spans="1:17" s="46" customFormat="1" ht="25.5" customHeight="1">
      <c r="A81" s="250"/>
      <c r="B81" s="248"/>
      <c r="C81" s="53"/>
      <c r="D81" s="340" t="s">
        <v>167</v>
      </c>
      <c r="E81" s="340"/>
      <c r="F81" s="341"/>
      <c r="G81" s="181">
        <v>10</v>
      </c>
      <c r="H81" s="181">
        <v>1</v>
      </c>
      <c r="I81" s="182">
        <v>5210025050</v>
      </c>
      <c r="J81" s="183">
        <v>310</v>
      </c>
      <c r="K81" s="171">
        <v>2518700</v>
      </c>
      <c r="L81" s="172">
        <v>0</v>
      </c>
      <c r="M81" s="172">
        <v>0</v>
      </c>
      <c r="N81" s="44">
        <v>0</v>
      </c>
      <c r="O81" s="184">
        <f>'Приложение 5'!X103</f>
        <v>0</v>
      </c>
      <c r="P81" s="184">
        <f>'Приложение 5'!Y103</f>
        <v>1000</v>
      </c>
      <c r="Q81" s="184">
        <f>'Приложение 5'!Z103</f>
        <v>1000</v>
      </c>
    </row>
    <row r="82" spans="1:17" s="46" customFormat="1" ht="18.75" customHeight="1">
      <c r="A82" s="108"/>
      <c r="B82" s="216" t="s">
        <v>150</v>
      </c>
      <c r="C82" s="216"/>
      <c r="D82" s="217"/>
      <c r="E82" s="216"/>
      <c r="F82" s="216"/>
      <c r="G82" s="318" t="s">
        <v>157</v>
      </c>
      <c r="H82" s="318" t="s">
        <v>157</v>
      </c>
      <c r="I82" s="319" t="s">
        <v>157</v>
      </c>
      <c r="J82" s="318" t="s">
        <v>157</v>
      </c>
      <c r="K82" s="50">
        <v>15370900</v>
      </c>
      <c r="L82" s="50">
        <v>0</v>
      </c>
      <c r="M82" s="50">
        <v>0</v>
      </c>
      <c r="N82" s="50">
        <v>0</v>
      </c>
      <c r="O82" s="186">
        <f>O10+O34+O41+O47+O58+O66+O76</f>
        <v>5446232.5299999993</v>
      </c>
      <c r="P82" s="186">
        <f>P10+P34+P41+P47+P58+P66+P76</f>
        <v>3644300</v>
      </c>
      <c r="Q82" s="186">
        <f>Q10+Q34+Q41+Q47+Q58+Q66+Q76</f>
        <v>4033200</v>
      </c>
    </row>
    <row r="84" spans="1:17">
      <c r="O84" s="121"/>
      <c r="P84" s="121"/>
      <c r="Q84" s="121"/>
    </row>
  </sheetData>
  <mergeCells count="44"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  <mergeCell ref="D36:F36"/>
    <mergeCell ref="D37:F37"/>
    <mergeCell ref="E38:F38"/>
    <mergeCell ref="B41:F41"/>
    <mergeCell ref="C42:F42"/>
    <mergeCell ref="D25:F25"/>
    <mergeCell ref="E26:F26"/>
    <mergeCell ref="E27:F27"/>
    <mergeCell ref="B34:F34"/>
    <mergeCell ref="C35:F35"/>
    <mergeCell ref="D50:F50"/>
    <mergeCell ref="E51:F51"/>
    <mergeCell ref="B58:F58"/>
    <mergeCell ref="C59:F59"/>
    <mergeCell ref="D60:F60"/>
    <mergeCell ref="D43:F43"/>
    <mergeCell ref="D44:F44"/>
    <mergeCell ref="B47:F47"/>
    <mergeCell ref="C48:F48"/>
    <mergeCell ref="D49:F49"/>
    <mergeCell ref="E73:F73"/>
    <mergeCell ref="E71:F71"/>
    <mergeCell ref="D61:F61"/>
    <mergeCell ref="E62:F62"/>
    <mergeCell ref="B66:F66"/>
    <mergeCell ref="C67:F67"/>
    <mergeCell ref="D68:F68"/>
    <mergeCell ref="D69:F69"/>
    <mergeCell ref="D76:F76"/>
    <mergeCell ref="D81:F81"/>
    <mergeCell ref="D80:F80"/>
    <mergeCell ref="D79:F79"/>
    <mergeCell ref="D78:F78"/>
    <mergeCell ref="D77:F77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1"/>
  <sheetViews>
    <sheetView topLeftCell="G4" zoomScale="88" zoomScaleNormal="88" workbookViewId="0">
      <selection activeCell="Z12" sqref="Z12"/>
    </sheetView>
  </sheetViews>
  <sheetFormatPr defaultRowHeight="15"/>
  <cols>
    <col min="1" max="6" width="1" style="83" hidden="1" customWidth="1"/>
    <col min="7" max="8" width="1" style="83" customWidth="1"/>
    <col min="9" max="9" width="90" style="83" customWidth="1"/>
    <col min="10" max="10" width="6.33203125" style="83" bestFit="1" customWidth="1"/>
    <col min="11" max="11" width="0" style="83" hidden="1" customWidth="1"/>
    <col min="12" max="12" width="4" style="83" bestFit="1" customWidth="1"/>
    <col min="13" max="13" width="4.6640625" style="83" bestFit="1" customWidth="1"/>
    <col min="14" max="14" width="16.1640625" style="95" customWidth="1"/>
    <col min="15" max="15" width="5.1640625" style="95" bestFit="1" customWidth="1"/>
    <col min="16" max="23" width="0" style="83" hidden="1" customWidth="1"/>
    <col min="24" max="26" width="15.33203125" style="83" bestFit="1" customWidth="1"/>
    <col min="27" max="16384" width="9.33203125" style="83"/>
  </cols>
  <sheetData>
    <row r="1" spans="1:26">
      <c r="N1" s="84" t="s">
        <v>215</v>
      </c>
      <c r="O1" s="83"/>
    </row>
    <row r="2" spans="1:26">
      <c r="N2" s="84" t="s">
        <v>23</v>
      </c>
      <c r="O2" s="83"/>
    </row>
    <row r="3" spans="1:26">
      <c r="N3" s="84" t="s">
        <v>159</v>
      </c>
      <c r="O3" s="83"/>
    </row>
    <row r="4" spans="1:26">
      <c r="N4" s="85" t="s">
        <v>251</v>
      </c>
      <c r="O4" s="83"/>
    </row>
    <row r="5" spans="1:26">
      <c r="A5" s="86"/>
      <c r="B5" s="86"/>
      <c r="C5" s="86"/>
      <c r="D5" s="86"/>
      <c r="E5" s="86"/>
      <c r="F5" s="86"/>
      <c r="G5" s="86"/>
      <c r="H5" s="86"/>
      <c r="I5" s="87"/>
      <c r="J5" s="88"/>
      <c r="K5" s="88"/>
      <c r="L5" s="88"/>
      <c r="M5" s="88"/>
      <c r="N5" s="89"/>
      <c r="O5" s="89"/>
      <c r="P5" s="88"/>
      <c r="Q5" s="87"/>
      <c r="R5" s="88"/>
      <c r="S5" s="86"/>
      <c r="T5" s="86"/>
      <c r="U5" s="86"/>
      <c r="V5" s="86"/>
      <c r="W5" s="86"/>
      <c r="X5" s="86"/>
    </row>
    <row r="6" spans="1:26">
      <c r="A6" s="379" t="s">
        <v>182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80"/>
      <c r="Z6" s="380"/>
    </row>
    <row r="7" spans="1:26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86"/>
    </row>
    <row r="8" spans="1:26" ht="18" customHeight="1">
      <c r="N8" s="83"/>
      <c r="O8" s="83"/>
      <c r="Y8" s="86"/>
      <c r="Z8" s="83" t="s">
        <v>18</v>
      </c>
    </row>
    <row r="9" spans="1:26" ht="36.75" customHeight="1">
      <c r="A9" s="373" t="s">
        <v>100</v>
      </c>
      <c r="B9" s="373"/>
      <c r="C9" s="373"/>
      <c r="D9" s="373"/>
      <c r="E9" s="373"/>
      <c r="F9" s="373"/>
      <c r="G9" s="373"/>
      <c r="H9" s="373"/>
      <c r="I9" s="373"/>
      <c r="J9" s="90" t="s">
        <v>108</v>
      </c>
      <c r="K9" s="90" t="s">
        <v>109</v>
      </c>
      <c r="L9" s="90" t="s">
        <v>94</v>
      </c>
      <c r="M9" s="90" t="s">
        <v>95</v>
      </c>
      <c r="N9" s="90" t="s">
        <v>110</v>
      </c>
      <c r="O9" s="90" t="s">
        <v>111</v>
      </c>
      <c r="P9" s="90" t="s">
        <v>112</v>
      </c>
      <c r="Q9" s="90" t="s">
        <v>113</v>
      </c>
      <c r="R9" s="90" t="s">
        <v>103</v>
      </c>
      <c r="S9" s="90" t="s">
        <v>104</v>
      </c>
      <c r="T9" s="90" t="s">
        <v>105</v>
      </c>
      <c r="U9" s="90" t="s">
        <v>106</v>
      </c>
      <c r="V9" s="90" t="s">
        <v>107</v>
      </c>
      <c r="W9" s="90"/>
      <c r="X9" s="90">
        <v>2022</v>
      </c>
      <c r="Y9" s="91">
        <v>2023</v>
      </c>
      <c r="Z9" s="92">
        <v>2024</v>
      </c>
    </row>
    <row r="10" spans="1:26">
      <c r="A10" s="381" t="s">
        <v>171</v>
      </c>
      <c r="B10" s="381"/>
      <c r="C10" s="381"/>
      <c r="D10" s="381"/>
      <c r="E10" s="381"/>
      <c r="F10" s="381"/>
      <c r="G10" s="381"/>
      <c r="H10" s="381"/>
      <c r="I10" s="381"/>
      <c r="J10" s="55">
        <v>121</v>
      </c>
      <c r="K10" s="56">
        <v>0</v>
      </c>
      <c r="L10" s="57">
        <v>0</v>
      </c>
      <c r="M10" s="57">
        <v>0</v>
      </c>
      <c r="N10" s="58" t="s">
        <v>114</v>
      </c>
      <c r="O10" s="59">
        <v>0</v>
      </c>
      <c r="P10" s="60"/>
      <c r="Q10" s="61">
        <v>0</v>
      </c>
      <c r="R10" s="378"/>
      <c r="S10" s="378"/>
      <c r="T10" s="378"/>
      <c r="U10" s="378"/>
      <c r="V10" s="63">
        <v>0</v>
      </c>
      <c r="W10" s="63">
        <v>0</v>
      </c>
      <c r="X10" s="93">
        <f>X12+X19+X36+X41+X46+X56+X63+X77+X88+X101</f>
        <v>5446232.5299999993</v>
      </c>
      <c r="Y10" s="93">
        <f>Y12+Y19+Y36+Y41+Y46+Y56+Y63+Y77+Y88+Y101</f>
        <v>3644300</v>
      </c>
      <c r="Z10" s="93">
        <f>Z12+Z19+Z36+Z41+Z46+Z56+Z63+Z77+Z88+Z101</f>
        <v>4033200</v>
      </c>
    </row>
    <row r="11" spans="1:26">
      <c r="A11" s="381" t="s">
        <v>115</v>
      </c>
      <c r="B11" s="381"/>
      <c r="C11" s="381"/>
      <c r="D11" s="381"/>
      <c r="E11" s="381"/>
      <c r="F11" s="381"/>
      <c r="G11" s="381"/>
      <c r="H11" s="381"/>
      <c r="I11" s="381"/>
      <c r="J11" s="55">
        <v>121</v>
      </c>
      <c r="K11" s="56">
        <v>100</v>
      </c>
      <c r="L11" s="57">
        <v>1</v>
      </c>
      <c r="M11" s="57">
        <v>0</v>
      </c>
      <c r="N11" s="58" t="s">
        <v>114</v>
      </c>
      <c r="O11" s="59">
        <v>0</v>
      </c>
      <c r="P11" s="60"/>
      <c r="Q11" s="61">
        <v>0</v>
      </c>
      <c r="R11" s="378"/>
      <c r="S11" s="378"/>
      <c r="T11" s="378"/>
      <c r="U11" s="378"/>
      <c r="V11" s="63">
        <v>0</v>
      </c>
      <c r="W11" s="63">
        <v>0</v>
      </c>
      <c r="X11" s="93">
        <f>X12+X19+X36+X41</f>
        <v>2302877.62</v>
      </c>
      <c r="Y11" s="93">
        <f>Y12+Y19+Y36+Y41</f>
        <v>1707230</v>
      </c>
      <c r="Z11" s="93">
        <f>Z12+Z19+Z36+Z41</f>
        <v>1726330</v>
      </c>
    </row>
    <row r="12" spans="1:26" ht="34.5" customHeight="1">
      <c r="A12" s="96"/>
      <c r="B12" s="71"/>
      <c r="C12" s="392" t="s">
        <v>116</v>
      </c>
      <c r="D12" s="393"/>
      <c r="E12" s="393"/>
      <c r="F12" s="393"/>
      <c r="G12" s="393"/>
      <c r="H12" s="393"/>
      <c r="I12" s="394"/>
      <c r="J12" s="55">
        <v>121</v>
      </c>
      <c r="K12" s="56">
        <v>102</v>
      </c>
      <c r="L12" s="57">
        <v>1</v>
      </c>
      <c r="M12" s="57">
        <v>2</v>
      </c>
      <c r="N12" s="58" t="s">
        <v>114</v>
      </c>
      <c r="O12" s="59">
        <v>0</v>
      </c>
      <c r="P12" s="60"/>
      <c r="Q12" s="61">
        <v>0</v>
      </c>
      <c r="R12" s="378"/>
      <c r="S12" s="378"/>
      <c r="T12" s="378"/>
      <c r="U12" s="378"/>
      <c r="V12" s="63">
        <v>0</v>
      </c>
      <c r="W12" s="63">
        <v>0</v>
      </c>
      <c r="X12" s="64">
        <f t="shared" ref="X12:Z15" si="0">X13</f>
        <v>691428.75</v>
      </c>
      <c r="Y12" s="64">
        <f t="shared" si="0"/>
        <v>580000</v>
      </c>
      <c r="Z12" s="64">
        <f t="shared" si="0"/>
        <v>580000</v>
      </c>
    </row>
    <row r="13" spans="1:26" ht="47.25" customHeight="1">
      <c r="A13" s="377" t="s">
        <v>218</v>
      </c>
      <c r="B13" s="377"/>
      <c r="C13" s="377"/>
      <c r="D13" s="377"/>
      <c r="E13" s="377"/>
      <c r="F13" s="377"/>
      <c r="G13" s="377"/>
      <c r="H13" s="377"/>
      <c r="I13" s="377"/>
      <c r="J13" s="55">
        <v>121</v>
      </c>
      <c r="K13" s="56">
        <v>0</v>
      </c>
      <c r="L13" s="66">
        <v>1</v>
      </c>
      <c r="M13" s="66">
        <v>2</v>
      </c>
      <c r="N13" s="67" t="s">
        <v>164</v>
      </c>
      <c r="O13" s="68">
        <v>0</v>
      </c>
      <c r="P13" s="60"/>
      <c r="Q13" s="61">
        <v>0</v>
      </c>
      <c r="R13" s="369"/>
      <c r="S13" s="369"/>
      <c r="T13" s="369"/>
      <c r="U13" s="369"/>
      <c r="V13" s="63">
        <v>0</v>
      </c>
      <c r="W13" s="63">
        <v>0</v>
      </c>
      <c r="X13" s="69">
        <f t="shared" si="0"/>
        <v>691428.75</v>
      </c>
      <c r="Y13" s="69">
        <f t="shared" si="0"/>
        <v>580000</v>
      </c>
      <c r="Z13" s="69">
        <f t="shared" si="0"/>
        <v>580000</v>
      </c>
    </row>
    <row r="14" spans="1:26" ht="31.5" customHeight="1">
      <c r="A14" s="97"/>
      <c r="B14" s="98"/>
      <c r="C14" s="389" t="s">
        <v>220</v>
      </c>
      <c r="D14" s="390"/>
      <c r="E14" s="390"/>
      <c r="F14" s="390"/>
      <c r="G14" s="390"/>
      <c r="H14" s="390"/>
      <c r="I14" s="391"/>
      <c r="J14" s="55">
        <v>121</v>
      </c>
      <c r="K14" s="56">
        <v>102</v>
      </c>
      <c r="L14" s="66">
        <v>1</v>
      </c>
      <c r="M14" s="66">
        <v>2</v>
      </c>
      <c r="N14" s="67" t="s">
        <v>170</v>
      </c>
      <c r="O14" s="68">
        <v>0</v>
      </c>
      <c r="P14" s="60"/>
      <c r="Q14" s="61">
        <v>0</v>
      </c>
      <c r="R14" s="369"/>
      <c r="S14" s="369"/>
      <c r="T14" s="369"/>
      <c r="U14" s="369"/>
      <c r="V14" s="63">
        <v>0</v>
      </c>
      <c r="W14" s="63">
        <v>0</v>
      </c>
      <c r="X14" s="69">
        <f t="shared" si="0"/>
        <v>691428.75</v>
      </c>
      <c r="Y14" s="69">
        <f t="shared" si="0"/>
        <v>580000</v>
      </c>
      <c r="Z14" s="69">
        <f t="shared" si="0"/>
        <v>580000</v>
      </c>
    </row>
    <row r="15" spans="1:26" ht="15" customHeight="1">
      <c r="A15" s="96"/>
      <c r="B15" s="71"/>
      <c r="C15" s="65"/>
      <c r="D15" s="70"/>
      <c r="E15" s="389" t="s">
        <v>117</v>
      </c>
      <c r="F15" s="390"/>
      <c r="G15" s="390"/>
      <c r="H15" s="390"/>
      <c r="I15" s="391"/>
      <c r="J15" s="55">
        <v>121</v>
      </c>
      <c r="K15" s="56">
        <v>102</v>
      </c>
      <c r="L15" s="66">
        <v>1</v>
      </c>
      <c r="M15" s="66">
        <v>2</v>
      </c>
      <c r="N15" s="72">
        <v>5210010010</v>
      </c>
      <c r="O15" s="68">
        <v>0</v>
      </c>
      <c r="P15" s="60"/>
      <c r="Q15" s="61">
        <v>0</v>
      </c>
      <c r="R15" s="369"/>
      <c r="S15" s="369"/>
      <c r="T15" s="369"/>
      <c r="U15" s="369"/>
      <c r="V15" s="63">
        <v>0</v>
      </c>
      <c r="W15" s="63">
        <v>0</v>
      </c>
      <c r="X15" s="69">
        <f t="shared" si="0"/>
        <v>691428.75</v>
      </c>
      <c r="Y15" s="69">
        <f t="shared" si="0"/>
        <v>580000</v>
      </c>
      <c r="Z15" s="69">
        <f t="shared" si="0"/>
        <v>580000</v>
      </c>
    </row>
    <row r="16" spans="1:26" ht="15" customHeight="1">
      <c r="A16" s="96"/>
      <c r="B16" s="71"/>
      <c r="C16" s="65"/>
      <c r="D16" s="70"/>
      <c r="E16" s="70"/>
      <c r="F16" s="389" t="s">
        <v>118</v>
      </c>
      <c r="G16" s="390"/>
      <c r="H16" s="390"/>
      <c r="I16" s="391"/>
      <c r="J16" s="55">
        <v>121</v>
      </c>
      <c r="K16" s="56">
        <v>102</v>
      </c>
      <c r="L16" s="66">
        <v>1</v>
      </c>
      <c r="M16" s="66">
        <v>2</v>
      </c>
      <c r="N16" s="72">
        <v>5210010010</v>
      </c>
      <c r="O16" s="68">
        <v>120</v>
      </c>
      <c r="P16" s="60"/>
      <c r="Q16" s="61">
        <v>10000</v>
      </c>
      <c r="R16" s="369"/>
      <c r="S16" s="369"/>
      <c r="T16" s="369"/>
      <c r="U16" s="369"/>
      <c r="V16" s="63">
        <v>0</v>
      </c>
      <c r="W16" s="63">
        <v>0</v>
      </c>
      <c r="X16" s="69">
        <f>X17+X18</f>
        <v>691428.75</v>
      </c>
      <c r="Y16" s="69">
        <f>Y17+Y18</f>
        <v>580000</v>
      </c>
      <c r="Z16" s="69">
        <f>Z17+Z18</f>
        <v>580000</v>
      </c>
    </row>
    <row r="17" spans="1:26" ht="15" customHeight="1">
      <c r="A17" s="96"/>
      <c r="B17" s="71"/>
      <c r="C17" s="65"/>
      <c r="D17" s="70"/>
      <c r="E17" s="70"/>
      <c r="F17" s="70"/>
      <c r="G17" s="70"/>
      <c r="H17" s="70"/>
      <c r="I17" s="70" t="s">
        <v>119</v>
      </c>
      <c r="J17" s="55">
        <v>121</v>
      </c>
      <c r="K17" s="56"/>
      <c r="L17" s="66">
        <v>1</v>
      </c>
      <c r="M17" s="66">
        <v>2</v>
      </c>
      <c r="N17" s="72">
        <v>5210010010</v>
      </c>
      <c r="O17" s="68">
        <v>121</v>
      </c>
      <c r="P17" s="60"/>
      <c r="Q17" s="61"/>
      <c r="R17" s="63"/>
      <c r="S17" s="63"/>
      <c r="T17" s="63"/>
      <c r="U17" s="63"/>
      <c r="V17" s="63"/>
      <c r="W17" s="63"/>
      <c r="X17" s="69">
        <v>531979.06999999995</v>
      </c>
      <c r="Y17" s="69">
        <v>445500</v>
      </c>
      <c r="Z17" s="69">
        <v>445500</v>
      </c>
    </row>
    <row r="18" spans="1:26" ht="35.25" customHeight="1">
      <c r="A18" s="96"/>
      <c r="B18" s="71"/>
      <c r="C18" s="65"/>
      <c r="D18" s="70"/>
      <c r="E18" s="70"/>
      <c r="F18" s="70"/>
      <c r="G18" s="70"/>
      <c r="H18" s="70"/>
      <c r="I18" s="70" t="s">
        <v>120</v>
      </c>
      <c r="J18" s="55">
        <v>121</v>
      </c>
      <c r="K18" s="56"/>
      <c r="L18" s="66">
        <v>1</v>
      </c>
      <c r="M18" s="66">
        <v>2</v>
      </c>
      <c r="N18" s="72">
        <v>5210010010</v>
      </c>
      <c r="O18" s="68">
        <v>129</v>
      </c>
      <c r="P18" s="60"/>
      <c r="Q18" s="61"/>
      <c r="R18" s="63"/>
      <c r="S18" s="63"/>
      <c r="T18" s="63"/>
      <c r="U18" s="63"/>
      <c r="V18" s="63"/>
      <c r="W18" s="63"/>
      <c r="X18" s="69">
        <v>159449.68</v>
      </c>
      <c r="Y18" s="69">
        <v>134500</v>
      </c>
      <c r="Z18" s="69">
        <v>134500</v>
      </c>
    </row>
    <row r="19" spans="1:26" ht="51.75" customHeight="1">
      <c r="A19" s="77"/>
      <c r="B19" s="73"/>
      <c r="C19" s="392" t="s">
        <v>121</v>
      </c>
      <c r="D19" s="393"/>
      <c r="E19" s="393"/>
      <c r="F19" s="393"/>
      <c r="G19" s="393"/>
      <c r="H19" s="393"/>
      <c r="I19" s="394"/>
      <c r="J19" s="55">
        <v>121</v>
      </c>
      <c r="K19" s="56">
        <v>104</v>
      </c>
      <c r="L19" s="57">
        <v>1</v>
      </c>
      <c r="M19" s="57">
        <v>4</v>
      </c>
      <c r="N19" s="58" t="s">
        <v>114</v>
      </c>
      <c r="O19" s="59">
        <v>0</v>
      </c>
      <c r="P19" s="60"/>
      <c r="Q19" s="61">
        <v>0</v>
      </c>
      <c r="R19" s="378"/>
      <c r="S19" s="378"/>
      <c r="T19" s="378"/>
      <c r="U19" s="378"/>
      <c r="V19" s="63">
        <v>0</v>
      </c>
      <c r="W19" s="63">
        <v>0</v>
      </c>
      <c r="X19" s="93">
        <f>X21</f>
        <v>1594148.8699999999</v>
      </c>
      <c r="Y19" s="93">
        <f>Y21</f>
        <v>1110830</v>
      </c>
      <c r="Z19" s="93">
        <f>Z21</f>
        <v>1129930</v>
      </c>
    </row>
    <row r="20" spans="1:26" ht="48" customHeight="1">
      <c r="A20" s="377" t="s">
        <v>218</v>
      </c>
      <c r="B20" s="377"/>
      <c r="C20" s="377"/>
      <c r="D20" s="377"/>
      <c r="E20" s="377"/>
      <c r="F20" s="377"/>
      <c r="G20" s="377"/>
      <c r="H20" s="377"/>
      <c r="I20" s="377"/>
      <c r="J20" s="55">
        <v>121</v>
      </c>
      <c r="K20" s="56">
        <v>0</v>
      </c>
      <c r="L20" s="66">
        <v>1</v>
      </c>
      <c r="M20" s="66">
        <v>4</v>
      </c>
      <c r="N20" s="67" t="s">
        <v>164</v>
      </c>
      <c r="O20" s="68">
        <v>0</v>
      </c>
      <c r="P20" s="60"/>
      <c r="Q20" s="61">
        <v>0</v>
      </c>
      <c r="R20" s="369"/>
      <c r="S20" s="369"/>
      <c r="T20" s="369"/>
      <c r="U20" s="369"/>
      <c r="V20" s="63">
        <v>0</v>
      </c>
      <c r="W20" s="63">
        <v>0</v>
      </c>
      <c r="X20" s="94">
        <f>X19</f>
        <v>1594148.8699999999</v>
      </c>
      <c r="Y20" s="94">
        <f>Y19</f>
        <v>1110830</v>
      </c>
      <c r="Z20" s="94">
        <f>Z19</f>
        <v>1129930</v>
      </c>
    </row>
    <row r="21" spans="1:26" ht="30" customHeight="1">
      <c r="A21" s="97"/>
      <c r="B21" s="98"/>
      <c r="C21" s="389" t="s">
        <v>220</v>
      </c>
      <c r="D21" s="390"/>
      <c r="E21" s="390"/>
      <c r="F21" s="390"/>
      <c r="G21" s="390"/>
      <c r="H21" s="390"/>
      <c r="I21" s="391"/>
      <c r="J21" s="55">
        <v>121</v>
      </c>
      <c r="K21" s="56">
        <v>102</v>
      </c>
      <c r="L21" s="66">
        <v>1</v>
      </c>
      <c r="M21" s="66">
        <v>4</v>
      </c>
      <c r="N21" s="67" t="s">
        <v>170</v>
      </c>
      <c r="O21" s="68">
        <v>0</v>
      </c>
      <c r="P21" s="60"/>
      <c r="Q21" s="61">
        <v>0</v>
      </c>
      <c r="R21" s="369"/>
      <c r="S21" s="369"/>
      <c r="T21" s="369"/>
      <c r="U21" s="369"/>
      <c r="V21" s="63">
        <v>0</v>
      </c>
      <c r="W21" s="63">
        <v>0</v>
      </c>
      <c r="X21" s="94">
        <f>X22+X32</f>
        <v>1594148.8699999999</v>
      </c>
      <c r="Y21" s="94">
        <f>Y22</f>
        <v>1110830</v>
      </c>
      <c r="Z21" s="94">
        <f>Z22</f>
        <v>1129930</v>
      </c>
    </row>
    <row r="22" spans="1:26" ht="15" customHeight="1">
      <c r="A22" s="77"/>
      <c r="B22" s="73"/>
      <c r="C22" s="65"/>
      <c r="D22" s="70"/>
      <c r="E22" s="389" t="s">
        <v>122</v>
      </c>
      <c r="F22" s="390"/>
      <c r="G22" s="390"/>
      <c r="H22" s="390"/>
      <c r="I22" s="391"/>
      <c r="J22" s="55">
        <v>121</v>
      </c>
      <c r="K22" s="56">
        <v>104</v>
      </c>
      <c r="L22" s="66">
        <v>1</v>
      </c>
      <c r="M22" s="66">
        <v>4</v>
      </c>
      <c r="N22" s="72">
        <v>5210010020</v>
      </c>
      <c r="O22" s="68">
        <v>0</v>
      </c>
      <c r="P22" s="60"/>
      <c r="Q22" s="61">
        <v>0</v>
      </c>
      <c r="R22" s="369"/>
      <c r="S22" s="369"/>
      <c r="T22" s="369"/>
      <c r="U22" s="369"/>
      <c r="V22" s="63">
        <v>0</v>
      </c>
      <c r="W22" s="63">
        <v>0</v>
      </c>
      <c r="X22" s="94">
        <f>X23+X27+X30</f>
        <v>1469148.8699999999</v>
      </c>
      <c r="Y22" s="94">
        <f>Y23+Y27+Y30+Y32</f>
        <v>1110830</v>
      </c>
      <c r="Z22" s="94">
        <f>Z23+Z27+Z30+Z32</f>
        <v>1129930</v>
      </c>
    </row>
    <row r="23" spans="1:26" ht="17.25" customHeight="1">
      <c r="A23" s="77"/>
      <c r="B23" s="73"/>
      <c r="C23" s="65"/>
      <c r="D23" s="70"/>
      <c r="E23" s="70"/>
      <c r="F23" s="374" t="s">
        <v>118</v>
      </c>
      <c r="G23" s="374"/>
      <c r="H23" s="374"/>
      <c r="I23" s="374"/>
      <c r="J23" s="55">
        <v>121</v>
      </c>
      <c r="K23" s="56">
        <v>104</v>
      </c>
      <c r="L23" s="66">
        <v>1</v>
      </c>
      <c r="M23" s="66">
        <v>4</v>
      </c>
      <c r="N23" s="72">
        <v>5210010020</v>
      </c>
      <c r="O23" s="68">
        <v>120</v>
      </c>
      <c r="P23" s="60"/>
      <c r="Q23" s="61">
        <v>10000</v>
      </c>
      <c r="R23" s="369"/>
      <c r="S23" s="369"/>
      <c r="T23" s="369"/>
      <c r="U23" s="369"/>
      <c r="V23" s="63">
        <v>0</v>
      </c>
      <c r="W23" s="63">
        <v>0</v>
      </c>
      <c r="X23" s="69">
        <f>X24+X25+X26</f>
        <v>1081081.6599999999</v>
      </c>
      <c r="Y23" s="69">
        <f>Y24+Y25+Y26</f>
        <v>1076630</v>
      </c>
      <c r="Z23" s="69">
        <f>Z24+Z25+Z26</f>
        <v>1095730</v>
      </c>
    </row>
    <row r="24" spans="1:26">
      <c r="A24" s="77"/>
      <c r="B24" s="73"/>
      <c r="C24" s="65"/>
      <c r="D24" s="70"/>
      <c r="E24" s="70"/>
      <c r="F24" s="70"/>
      <c r="G24" s="70"/>
      <c r="H24" s="70"/>
      <c r="I24" s="70" t="s">
        <v>119</v>
      </c>
      <c r="J24" s="55">
        <v>121</v>
      </c>
      <c r="K24" s="56"/>
      <c r="L24" s="66">
        <v>1</v>
      </c>
      <c r="M24" s="66">
        <v>4</v>
      </c>
      <c r="N24" s="72">
        <v>5210010020</v>
      </c>
      <c r="O24" s="68">
        <v>121</v>
      </c>
      <c r="P24" s="60"/>
      <c r="Q24" s="61"/>
      <c r="R24" s="63"/>
      <c r="S24" s="63"/>
      <c r="T24" s="63"/>
      <c r="U24" s="63"/>
      <c r="V24" s="63"/>
      <c r="W24" s="63"/>
      <c r="X24" s="69">
        <v>815314.35</v>
      </c>
      <c r="Y24" s="69">
        <v>789750</v>
      </c>
      <c r="Z24" s="69">
        <v>789750</v>
      </c>
    </row>
    <row r="25" spans="1:26" ht="30">
      <c r="A25" s="77"/>
      <c r="B25" s="73"/>
      <c r="C25" s="65"/>
      <c r="D25" s="70"/>
      <c r="E25" s="70"/>
      <c r="F25" s="70"/>
      <c r="G25" s="70"/>
      <c r="H25" s="70"/>
      <c r="I25" s="70" t="s">
        <v>232</v>
      </c>
      <c r="J25" s="55">
        <v>121</v>
      </c>
      <c r="K25" s="56"/>
      <c r="L25" s="66">
        <v>1</v>
      </c>
      <c r="M25" s="66">
        <v>4</v>
      </c>
      <c r="N25" s="72">
        <v>5210010020</v>
      </c>
      <c r="O25" s="68">
        <v>122</v>
      </c>
      <c r="P25" s="60"/>
      <c r="Q25" s="61"/>
      <c r="R25" s="63"/>
      <c r="S25" s="63"/>
      <c r="T25" s="63"/>
      <c r="U25" s="63"/>
      <c r="V25" s="63"/>
      <c r="W25" s="63"/>
      <c r="X25" s="69">
        <v>22696.03</v>
      </c>
      <c r="Y25" s="69">
        <v>0</v>
      </c>
      <c r="Z25" s="69">
        <v>0</v>
      </c>
    </row>
    <row r="26" spans="1:26" ht="45.75" customHeight="1">
      <c r="A26" s="77"/>
      <c r="B26" s="73"/>
      <c r="C26" s="65"/>
      <c r="D26" s="70"/>
      <c r="E26" s="70"/>
      <c r="F26" s="70"/>
      <c r="G26" s="70"/>
      <c r="H26" s="70"/>
      <c r="I26" s="70" t="s">
        <v>120</v>
      </c>
      <c r="J26" s="55">
        <v>121</v>
      </c>
      <c r="K26" s="56"/>
      <c r="L26" s="66">
        <v>1</v>
      </c>
      <c r="M26" s="66">
        <v>4</v>
      </c>
      <c r="N26" s="72">
        <v>5210010020</v>
      </c>
      <c r="O26" s="68">
        <v>129</v>
      </c>
      <c r="P26" s="60"/>
      <c r="Q26" s="61"/>
      <c r="R26" s="63"/>
      <c r="S26" s="63"/>
      <c r="T26" s="63"/>
      <c r="U26" s="63"/>
      <c r="V26" s="63"/>
      <c r="W26" s="63"/>
      <c r="X26" s="69">
        <v>243071.28</v>
      </c>
      <c r="Y26" s="69">
        <v>286880</v>
      </c>
      <c r="Z26" s="69">
        <v>305980</v>
      </c>
    </row>
    <row r="27" spans="1:26" ht="30.75" customHeight="1">
      <c r="A27" s="77"/>
      <c r="B27" s="73"/>
      <c r="C27" s="65"/>
      <c r="D27" s="70"/>
      <c r="E27" s="70"/>
      <c r="F27" s="70"/>
      <c r="G27" s="70"/>
      <c r="H27" s="70"/>
      <c r="I27" s="70" t="s">
        <v>123</v>
      </c>
      <c r="J27" s="55">
        <v>121</v>
      </c>
      <c r="K27" s="56"/>
      <c r="L27" s="66">
        <v>1</v>
      </c>
      <c r="M27" s="66">
        <v>4</v>
      </c>
      <c r="N27" s="72">
        <v>5210010020</v>
      </c>
      <c r="O27" s="68">
        <v>240</v>
      </c>
      <c r="P27" s="60"/>
      <c r="Q27" s="61"/>
      <c r="R27" s="63"/>
      <c r="S27" s="63"/>
      <c r="T27" s="63"/>
      <c r="U27" s="63"/>
      <c r="V27" s="63"/>
      <c r="W27" s="63"/>
      <c r="X27" s="94">
        <f>X29+X28</f>
        <v>356067.21</v>
      </c>
      <c r="Y27" s="94">
        <f>Y29+Y28</f>
        <v>20000</v>
      </c>
      <c r="Z27" s="94">
        <f>Z29+Z28</f>
        <v>20000</v>
      </c>
    </row>
    <row r="28" spans="1:26">
      <c r="A28" s="77"/>
      <c r="B28" s="73"/>
      <c r="C28" s="65"/>
      <c r="D28" s="70"/>
      <c r="E28" s="70"/>
      <c r="F28" s="374" t="s">
        <v>124</v>
      </c>
      <c r="G28" s="374"/>
      <c r="H28" s="374"/>
      <c r="I28" s="374"/>
      <c r="J28" s="55">
        <v>121</v>
      </c>
      <c r="K28" s="56">
        <v>104</v>
      </c>
      <c r="L28" s="66">
        <v>1</v>
      </c>
      <c r="M28" s="66">
        <v>4</v>
      </c>
      <c r="N28" s="72">
        <v>5210010020</v>
      </c>
      <c r="O28" s="68">
        <v>244</v>
      </c>
      <c r="P28" s="60"/>
      <c r="Q28" s="61">
        <v>10000</v>
      </c>
      <c r="R28" s="369"/>
      <c r="S28" s="369"/>
      <c r="T28" s="369"/>
      <c r="U28" s="369"/>
      <c r="V28" s="63">
        <v>0</v>
      </c>
      <c r="W28" s="63">
        <v>0</v>
      </c>
      <c r="X28" s="94">
        <v>340770.68</v>
      </c>
      <c r="Y28" s="69">
        <v>0</v>
      </c>
      <c r="Z28" s="69">
        <v>0</v>
      </c>
    </row>
    <row r="29" spans="1:26">
      <c r="A29" s="77"/>
      <c r="B29" s="73"/>
      <c r="C29" s="65"/>
      <c r="D29" s="70"/>
      <c r="E29" s="70"/>
      <c r="F29" s="374" t="s">
        <v>138</v>
      </c>
      <c r="G29" s="374"/>
      <c r="H29" s="374"/>
      <c r="I29" s="374"/>
      <c r="J29" s="55">
        <v>121</v>
      </c>
      <c r="K29" s="56">
        <v>104</v>
      </c>
      <c r="L29" s="66">
        <v>1</v>
      </c>
      <c r="M29" s="66">
        <v>4</v>
      </c>
      <c r="N29" s="72">
        <v>5210010020</v>
      </c>
      <c r="O29" s="68">
        <v>247</v>
      </c>
      <c r="P29" s="60"/>
      <c r="Q29" s="61">
        <v>10000</v>
      </c>
      <c r="R29" s="369"/>
      <c r="S29" s="369"/>
      <c r="T29" s="369"/>
      <c r="U29" s="369"/>
      <c r="V29" s="63">
        <v>0</v>
      </c>
      <c r="W29" s="63">
        <v>0</v>
      </c>
      <c r="X29" s="94">
        <v>15296.53</v>
      </c>
      <c r="Y29" s="69">
        <v>20000</v>
      </c>
      <c r="Z29" s="69">
        <v>20000</v>
      </c>
    </row>
    <row r="30" spans="1:26">
      <c r="A30" s="77"/>
      <c r="B30" s="73"/>
      <c r="C30" s="65"/>
      <c r="D30" s="70"/>
      <c r="E30" s="70"/>
      <c r="F30" s="70"/>
      <c r="G30" s="70"/>
      <c r="H30" s="70"/>
      <c r="I30" s="70" t="s">
        <v>239</v>
      </c>
      <c r="J30" s="55">
        <v>121</v>
      </c>
      <c r="K30" s="56"/>
      <c r="L30" s="66">
        <v>1</v>
      </c>
      <c r="M30" s="66">
        <v>4</v>
      </c>
      <c r="N30" s="72">
        <v>5210010020</v>
      </c>
      <c r="O30" s="68">
        <v>500</v>
      </c>
      <c r="P30" s="60"/>
      <c r="Q30" s="61"/>
      <c r="R30" s="63"/>
      <c r="S30" s="63"/>
      <c r="T30" s="63"/>
      <c r="U30" s="63"/>
      <c r="V30" s="63"/>
      <c r="W30" s="63"/>
      <c r="X30" s="94">
        <f>X31</f>
        <v>32000</v>
      </c>
      <c r="Y30" s="94">
        <f>Y31</f>
        <v>14200</v>
      </c>
      <c r="Z30" s="94">
        <f>Z31</f>
        <v>14200</v>
      </c>
    </row>
    <row r="31" spans="1:26">
      <c r="A31" s="77"/>
      <c r="B31" s="73"/>
      <c r="C31" s="65"/>
      <c r="D31" s="70"/>
      <c r="E31" s="70"/>
      <c r="F31" s="374" t="s">
        <v>125</v>
      </c>
      <c r="G31" s="374"/>
      <c r="H31" s="374"/>
      <c r="I31" s="374"/>
      <c r="J31" s="55">
        <v>121</v>
      </c>
      <c r="K31" s="56">
        <v>104</v>
      </c>
      <c r="L31" s="66">
        <v>1</v>
      </c>
      <c r="M31" s="66">
        <v>4</v>
      </c>
      <c r="N31" s="72">
        <v>5210010020</v>
      </c>
      <c r="O31" s="68" t="s">
        <v>126</v>
      </c>
      <c r="P31" s="60"/>
      <c r="Q31" s="61">
        <v>10000</v>
      </c>
      <c r="R31" s="369"/>
      <c r="S31" s="369"/>
      <c r="T31" s="369"/>
      <c r="U31" s="369"/>
      <c r="V31" s="63">
        <v>0</v>
      </c>
      <c r="W31" s="63">
        <v>0</v>
      </c>
      <c r="X31" s="69">
        <v>32000</v>
      </c>
      <c r="Y31" s="69">
        <v>14200</v>
      </c>
      <c r="Z31" s="69">
        <v>14200</v>
      </c>
    </row>
    <row r="32" spans="1:26">
      <c r="A32" s="77"/>
      <c r="B32" s="73"/>
      <c r="C32" s="65"/>
      <c r="D32" s="70"/>
      <c r="E32" s="70"/>
      <c r="F32" s="70"/>
      <c r="G32" s="70"/>
      <c r="H32" s="70"/>
      <c r="I32" s="70" t="s">
        <v>233</v>
      </c>
      <c r="J32" s="55">
        <v>121</v>
      </c>
      <c r="K32" s="56"/>
      <c r="L32" s="66">
        <v>1</v>
      </c>
      <c r="M32" s="66">
        <v>4</v>
      </c>
      <c r="N32" s="72">
        <v>5210097080</v>
      </c>
      <c r="O32" s="68">
        <v>0</v>
      </c>
      <c r="P32" s="60"/>
      <c r="Q32" s="61"/>
      <c r="R32" s="63"/>
      <c r="S32" s="63"/>
      <c r="T32" s="63"/>
      <c r="U32" s="63"/>
      <c r="V32" s="63"/>
      <c r="W32" s="63"/>
      <c r="X32" s="69">
        <f>X33</f>
        <v>125000</v>
      </c>
      <c r="Y32" s="69">
        <f>Y33</f>
        <v>0</v>
      </c>
      <c r="Z32" s="69">
        <f>Z33</f>
        <v>0</v>
      </c>
    </row>
    <row r="33" spans="1:26">
      <c r="A33" s="77"/>
      <c r="B33" s="73"/>
      <c r="C33" s="65"/>
      <c r="D33" s="70"/>
      <c r="E33" s="70"/>
      <c r="F33" s="70"/>
      <c r="G33" s="70"/>
      <c r="H33" s="70"/>
      <c r="I33" s="70" t="s">
        <v>118</v>
      </c>
      <c r="J33" s="55">
        <v>121</v>
      </c>
      <c r="K33" s="56"/>
      <c r="L33" s="66">
        <v>1</v>
      </c>
      <c r="M33" s="66">
        <v>4</v>
      </c>
      <c r="N33" s="72">
        <v>5210097080</v>
      </c>
      <c r="O33" s="68">
        <v>120</v>
      </c>
      <c r="P33" s="60"/>
      <c r="Q33" s="61"/>
      <c r="R33" s="63"/>
      <c r="S33" s="63"/>
      <c r="T33" s="63"/>
      <c r="U33" s="63"/>
      <c r="V33" s="63"/>
      <c r="W33" s="63"/>
      <c r="X33" s="69">
        <f>X34+X35</f>
        <v>125000</v>
      </c>
      <c r="Y33" s="69">
        <f>Y34+Y35</f>
        <v>0</v>
      </c>
      <c r="Z33" s="69">
        <f>Z34+Z35</f>
        <v>0</v>
      </c>
    </row>
    <row r="34" spans="1:26">
      <c r="A34" s="77"/>
      <c r="B34" s="73"/>
      <c r="C34" s="65"/>
      <c r="D34" s="70"/>
      <c r="E34" s="70"/>
      <c r="F34" s="70"/>
      <c r="G34" s="70"/>
      <c r="H34" s="70"/>
      <c r="I34" s="70" t="s">
        <v>119</v>
      </c>
      <c r="J34" s="55">
        <v>121</v>
      </c>
      <c r="K34" s="56"/>
      <c r="L34" s="66">
        <v>1</v>
      </c>
      <c r="M34" s="66">
        <v>4</v>
      </c>
      <c r="N34" s="72">
        <v>5210097080</v>
      </c>
      <c r="O34" s="68">
        <v>121</v>
      </c>
      <c r="P34" s="60"/>
      <c r="Q34" s="61"/>
      <c r="R34" s="63"/>
      <c r="S34" s="63"/>
      <c r="T34" s="63"/>
      <c r="U34" s="63"/>
      <c r="V34" s="63"/>
      <c r="W34" s="63"/>
      <c r="X34" s="69">
        <v>96006</v>
      </c>
      <c r="Y34" s="69">
        <v>0</v>
      </c>
      <c r="Z34" s="69">
        <v>0</v>
      </c>
    </row>
    <row r="35" spans="1:26" ht="45">
      <c r="A35" s="77"/>
      <c r="B35" s="73"/>
      <c r="C35" s="65"/>
      <c r="D35" s="70"/>
      <c r="E35" s="70"/>
      <c r="F35" s="70"/>
      <c r="G35" s="70"/>
      <c r="H35" s="70"/>
      <c r="I35" s="70" t="s">
        <v>120</v>
      </c>
      <c r="J35" s="55">
        <v>121</v>
      </c>
      <c r="K35" s="56"/>
      <c r="L35" s="66">
        <v>1</v>
      </c>
      <c r="M35" s="66">
        <v>4</v>
      </c>
      <c r="N35" s="72">
        <v>5210097080</v>
      </c>
      <c r="O35" s="68">
        <v>129</v>
      </c>
      <c r="P35" s="60"/>
      <c r="Q35" s="61"/>
      <c r="R35" s="63"/>
      <c r="S35" s="63"/>
      <c r="T35" s="63"/>
      <c r="U35" s="63"/>
      <c r="V35" s="63"/>
      <c r="W35" s="63"/>
      <c r="X35" s="69">
        <v>28994</v>
      </c>
      <c r="Y35" s="69">
        <v>0</v>
      </c>
      <c r="Z35" s="69">
        <v>0</v>
      </c>
    </row>
    <row r="36" spans="1:26" ht="33.75" customHeight="1">
      <c r="A36" s="77"/>
      <c r="B36" s="73"/>
      <c r="C36" s="65"/>
      <c r="D36" s="70"/>
      <c r="E36" s="70"/>
      <c r="F36" s="70"/>
      <c r="G36" s="70"/>
      <c r="H36" s="70"/>
      <c r="I36" s="65" t="s">
        <v>127</v>
      </c>
      <c r="J36" s="55">
        <v>121</v>
      </c>
      <c r="K36" s="56">
        <v>104</v>
      </c>
      <c r="L36" s="57">
        <v>1</v>
      </c>
      <c r="M36" s="57">
        <v>6</v>
      </c>
      <c r="N36" s="58" t="s">
        <v>114</v>
      </c>
      <c r="O36" s="59">
        <v>0</v>
      </c>
      <c r="P36" s="60"/>
      <c r="Q36" s="61"/>
      <c r="R36" s="63"/>
      <c r="S36" s="63"/>
      <c r="T36" s="63"/>
      <c r="U36" s="63"/>
      <c r="V36" s="63"/>
      <c r="W36" s="63"/>
      <c r="X36" s="69">
        <f>X37</f>
        <v>16400</v>
      </c>
      <c r="Y36" s="69">
        <f t="shared" ref="Y36:Z39" si="1">Y37</f>
        <v>16400</v>
      </c>
      <c r="Z36" s="69">
        <f t="shared" si="1"/>
        <v>16400</v>
      </c>
    </row>
    <row r="37" spans="1:26" ht="54" customHeight="1">
      <c r="A37" s="77"/>
      <c r="B37" s="73"/>
      <c r="C37" s="65"/>
      <c r="D37" s="70"/>
      <c r="E37" s="70"/>
      <c r="F37" s="70"/>
      <c r="G37" s="70"/>
      <c r="H37" s="70"/>
      <c r="I37" s="70" t="s">
        <v>218</v>
      </c>
      <c r="J37" s="55">
        <v>121</v>
      </c>
      <c r="K37" s="56">
        <v>0</v>
      </c>
      <c r="L37" s="66">
        <v>1</v>
      </c>
      <c r="M37" s="66">
        <v>6</v>
      </c>
      <c r="N37" s="67" t="s">
        <v>164</v>
      </c>
      <c r="O37" s="68">
        <v>0</v>
      </c>
      <c r="P37" s="60"/>
      <c r="Q37" s="61"/>
      <c r="R37" s="63"/>
      <c r="S37" s="63"/>
      <c r="T37" s="63"/>
      <c r="U37" s="63"/>
      <c r="V37" s="63"/>
      <c r="W37" s="63"/>
      <c r="X37" s="69">
        <f>X38</f>
        <v>16400</v>
      </c>
      <c r="Y37" s="69">
        <f t="shared" si="1"/>
        <v>16400</v>
      </c>
      <c r="Z37" s="69">
        <f t="shared" si="1"/>
        <v>16400</v>
      </c>
    </row>
    <row r="38" spans="1:26" ht="30.75" customHeight="1">
      <c r="A38" s="77"/>
      <c r="B38" s="73"/>
      <c r="C38" s="65"/>
      <c r="D38" s="70"/>
      <c r="E38" s="70"/>
      <c r="F38" s="70"/>
      <c r="G38" s="70"/>
      <c r="H38" s="70"/>
      <c r="I38" s="70" t="s">
        <v>220</v>
      </c>
      <c r="J38" s="55">
        <v>121</v>
      </c>
      <c r="K38" s="56">
        <v>102</v>
      </c>
      <c r="L38" s="66">
        <v>1</v>
      </c>
      <c r="M38" s="66">
        <v>6</v>
      </c>
      <c r="N38" s="67" t="s">
        <v>170</v>
      </c>
      <c r="O38" s="68">
        <v>0</v>
      </c>
      <c r="P38" s="60"/>
      <c r="Q38" s="61"/>
      <c r="R38" s="63"/>
      <c r="S38" s="63"/>
      <c r="T38" s="63"/>
      <c r="U38" s="63"/>
      <c r="V38" s="63"/>
      <c r="W38" s="63"/>
      <c r="X38" s="69">
        <f>X39</f>
        <v>16400</v>
      </c>
      <c r="Y38" s="69">
        <f t="shared" si="1"/>
        <v>16400</v>
      </c>
      <c r="Z38" s="69">
        <f t="shared" si="1"/>
        <v>16400</v>
      </c>
    </row>
    <row r="39" spans="1:26" ht="35.25" customHeight="1">
      <c r="A39" s="77"/>
      <c r="B39" s="73"/>
      <c r="C39" s="65"/>
      <c r="D39" s="70"/>
      <c r="E39" s="70"/>
      <c r="F39" s="70"/>
      <c r="G39" s="70"/>
      <c r="H39" s="70"/>
      <c r="I39" s="70" t="s">
        <v>128</v>
      </c>
      <c r="J39" s="55">
        <v>121</v>
      </c>
      <c r="K39" s="56">
        <v>104</v>
      </c>
      <c r="L39" s="66">
        <v>1</v>
      </c>
      <c r="M39" s="66">
        <v>6</v>
      </c>
      <c r="N39" s="72">
        <v>5210010080</v>
      </c>
      <c r="O39" s="68">
        <v>0</v>
      </c>
      <c r="P39" s="60"/>
      <c r="Q39" s="61"/>
      <c r="R39" s="63"/>
      <c r="S39" s="63"/>
      <c r="T39" s="63"/>
      <c r="U39" s="63"/>
      <c r="V39" s="63"/>
      <c r="W39" s="63"/>
      <c r="X39" s="69">
        <f>X40</f>
        <v>16400</v>
      </c>
      <c r="Y39" s="69">
        <f t="shared" si="1"/>
        <v>16400</v>
      </c>
      <c r="Z39" s="69">
        <f t="shared" si="1"/>
        <v>16400</v>
      </c>
    </row>
    <row r="40" spans="1:26">
      <c r="A40" s="77"/>
      <c r="B40" s="73"/>
      <c r="C40" s="65"/>
      <c r="D40" s="70"/>
      <c r="E40" s="70"/>
      <c r="F40" s="374" t="s">
        <v>125</v>
      </c>
      <c r="G40" s="374"/>
      <c r="H40" s="374"/>
      <c r="I40" s="374"/>
      <c r="J40" s="55">
        <v>121</v>
      </c>
      <c r="K40" s="56">
        <v>104</v>
      </c>
      <c r="L40" s="66">
        <v>1</v>
      </c>
      <c r="M40" s="66">
        <v>6</v>
      </c>
      <c r="N40" s="72">
        <v>5210010080</v>
      </c>
      <c r="O40" s="68" t="s">
        <v>126</v>
      </c>
      <c r="P40" s="60"/>
      <c r="Q40" s="61">
        <v>10000</v>
      </c>
      <c r="R40" s="369"/>
      <c r="S40" s="369"/>
      <c r="T40" s="369"/>
      <c r="U40" s="369"/>
      <c r="V40" s="63">
        <v>0</v>
      </c>
      <c r="W40" s="63">
        <v>0</v>
      </c>
      <c r="X40" s="69">
        <v>16400</v>
      </c>
      <c r="Y40" s="69">
        <v>16400</v>
      </c>
      <c r="Z40" s="69">
        <v>16400</v>
      </c>
    </row>
    <row r="41" spans="1:26">
      <c r="A41" s="77"/>
      <c r="B41" s="73"/>
      <c r="C41" s="65"/>
      <c r="D41" s="70"/>
      <c r="E41" s="70"/>
      <c r="F41" s="70"/>
      <c r="G41" s="70"/>
      <c r="H41" s="70"/>
      <c r="I41" s="70" t="s">
        <v>240</v>
      </c>
      <c r="J41" s="55">
        <v>121</v>
      </c>
      <c r="K41" s="56"/>
      <c r="L41" s="66">
        <v>1</v>
      </c>
      <c r="M41" s="66">
        <v>13</v>
      </c>
      <c r="N41" s="309">
        <v>0</v>
      </c>
      <c r="O41" s="68">
        <v>0</v>
      </c>
      <c r="P41" s="60"/>
      <c r="Q41" s="61"/>
      <c r="R41" s="63"/>
      <c r="S41" s="63"/>
      <c r="T41" s="63"/>
      <c r="U41" s="63"/>
      <c r="V41" s="63"/>
      <c r="W41" s="63"/>
      <c r="X41" s="69">
        <f t="shared" ref="X41:Z42" si="2">X42</f>
        <v>900</v>
      </c>
      <c r="Y41" s="69">
        <f t="shared" si="2"/>
        <v>0</v>
      </c>
      <c r="Z41" s="69">
        <f t="shared" si="2"/>
        <v>0</v>
      </c>
    </row>
    <row r="42" spans="1:26">
      <c r="A42" s="77"/>
      <c r="B42" s="73"/>
      <c r="C42" s="65"/>
      <c r="D42" s="70"/>
      <c r="E42" s="70"/>
      <c r="F42" s="70"/>
      <c r="G42" s="70"/>
      <c r="H42" s="70"/>
      <c r="I42" s="70" t="s">
        <v>241</v>
      </c>
      <c r="J42" s="55">
        <v>121</v>
      </c>
      <c r="K42" s="56"/>
      <c r="L42" s="66">
        <v>1</v>
      </c>
      <c r="M42" s="66">
        <v>13</v>
      </c>
      <c r="N42" s="309">
        <v>7700000000</v>
      </c>
      <c r="O42" s="68">
        <v>0</v>
      </c>
      <c r="P42" s="60"/>
      <c r="Q42" s="61"/>
      <c r="R42" s="63"/>
      <c r="S42" s="63"/>
      <c r="T42" s="63"/>
      <c r="U42" s="63"/>
      <c r="V42" s="63"/>
      <c r="W42" s="63"/>
      <c r="X42" s="69">
        <f t="shared" si="2"/>
        <v>900</v>
      </c>
      <c r="Y42" s="69">
        <f t="shared" si="2"/>
        <v>0</v>
      </c>
      <c r="Z42" s="69">
        <f t="shared" si="2"/>
        <v>0</v>
      </c>
    </row>
    <row r="43" spans="1:26">
      <c r="A43" s="77"/>
      <c r="B43" s="73"/>
      <c r="C43" s="65"/>
      <c r="D43" s="70"/>
      <c r="E43" s="70"/>
      <c r="F43" s="70"/>
      <c r="G43" s="70"/>
      <c r="H43" s="70"/>
      <c r="I43" s="70" t="s">
        <v>237</v>
      </c>
      <c r="J43" s="55">
        <v>121</v>
      </c>
      <c r="K43" s="56"/>
      <c r="L43" s="66">
        <v>1</v>
      </c>
      <c r="M43" s="66">
        <v>13</v>
      </c>
      <c r="N43" s="72">
        <v>7700095100</v>
      </c>
      <c r="O43" s="68">
        <v>0</v>
      </c>
      <c r="P43" s="60"/>
      <c r="Q43" s="61"/>
      <c r="R43" s="63"/>
      <c r="S43" s="63"/>
      <c r="T43" s="63"/>
      <c r="U43" s="63"/>
      <c r="V43" s="63"/>
      <c r="W43" s="63"/>
      <c r="X43" s="69">
        <f>X44</f>
        <v>900</v>
      </c>
      <c r="Y43" s="69">
        <f t="shared" ref="X43:Z44" si="3">Y44</f>
        <v>0</v>
      </c>
      <c r="Z43" s="69">
        <f t="shared" si="3"/>
        <v>0</v>
      </c>
    </row>
    <row r="44" spans="1:26">
      <c r="A44" s="77"/>
      <c r="B44" s="73"/>
      <c r="C44" s="65"/>
      <c r="D44" s="70"/>
      <c r="E44" s="70"/>
      <c r="F44" s="70"/>
      <c r="G44" s="70"/>
      <c r="H44" s="70"/>
      <c r="I44" s="70" t="s">
        <v>236</v>
      </c>
      <c r="J44" s="55">
        <v>121</v>
      </c>
      <c r="K44" s="56"/>
      <c r="L44" s="66">
        <v>1</v>
      </c>
      <c r="M44" s="66">
        <v>13</v>
      </c>
      <c r="N44" s="72">
        <v>7700095100</v>
      </c>
      <c r="O44" s="68">
        <v>850</v>
      </c>
      <c r="P44" s="60"/>
      <c r="Q44" s="61"/>
      <c r="R44" s="63"/>
      <c r="S44" s="63"/>
      <c r="T44" s="63"/>
      <c r="U44" s="63"/>
      <c r="V44" s="63"/>
      <c r="W44" s="63"/>
      <c r="X44" s="69">
        <f t="shared" si="3"/>
        <v>900</v>
      </c>
      <c r="Y44" s="69">
        <f t="shared" si="3"/>
        <v>0</v>
      </c>
      <c r="Z44" s="69">
        <f t="shared" si="3"/>
        <v>0</v>
      </c>
    </row>
    <row r="45" spans="1:26">
      <c r="A45" s="77"/>
      <c r="B45" s="73"/>
      <c r="C45" s="65"/>
      <c r="D45" s="70"/>
      <c r="E45" s="70"/>
      <c r="F45" s="70"/>
      <c r="G45" s="70"/>
      <c r="H45" s="70"/>
      <c r="I45" s="70" t="s">
        <v>234</v>
      </c>
      <c r="J45" s="55">
        <v>121</v>
      </c>
      <c r="K45" s="56"/>
      <c r="L45" s="66">
        <v>1</v>
      </c>
      <c r="M45" s="66">
        <v>13</v>
      </c>
      <c r="N45" s="72">
        <v>7700095100</v>
      </c>
      <c r="O45" s="68">
        <v>853</v>
      </c>
      <c r="P45" s="60"/>
      <c r="Q45" s="61"/>
      <c r="R45" s="63"/>
      <c r="S45" s="63"/>
      <c r="T45" s="63"/>
      <c r="U45" s="63"/>
      <c r="V45" s="63"/>
      <c r="W45" s="63"/>
      <c r="X45" s="69">
        <v>900</v>
      </c>
      <c r="Y45" s="69">
        <v>0</v>
      </c>
      <c r="Z45" s="69">
        <v>0</v>
      </c>
    </row>
    <row r="46" spans="1:26">
      <c r="A46" s="387" t="s">
        <v>129</v>
      </c>
      <c r="B46" s="387"/>
      <c r="C46" s="387"/>
      <c r="D46" s="387"/>
      <c r="E46" s="387"/>
      <c r="F46" s="387"/>
      <c r="G46" s="387"/>
      <c r="H46" s="387"/>
      <c r="I46" s="387"/>
      <c r="J46" s="55">
        <v>121</v>
      </c>
      <c r="K46" s="56">
        <v>200</v>
      </c>
      <c r="L46" s="57">
        <v>2</v>
      </c>
      <c r="M46" s="57">
        <v>0</v>
      </c>
      <c r="N46" s="58" t="s">
        <v>114</v>
      </c>
      <c r="O46" s="59">
        <v>0</v>
      </c>
      <c r="P46" s="60"/>
      <c r="Q46" s="61">
        <v>0</v>
      </c>
      <c r="R46" s="378"/>
      <c r="S46" s="378"/>
      <c r="T46" s="378"/>
      <c r="U46" s="378"/>
      <c r="V46" s="63">
        <v>0</v>
      </c>
      <c r="W46" s="63">
        <v>0</v>
      </c>
      <c r="X46" s="93">
        <f t="shared" ref="X46:Z49" si="4">X47</f>
        <v>111000</v>
      </c>
      <c r="Y46" s="93">
        <f t="shared" si="4"/>
        <v>108300</v>
      </c>
      <c r="Z46" s="93">
        <f t="shared" si="4"/>
        <v>112100</v>
      </c>
    </row>
    <row r="47" spans="1:26">
      <c r="A47" s="77"/>
      <c r="B47" s="73"/>
      <c r="C47" s="376" t="s">
        <v>130</v>
      </c>
      <c r="D47" s="376"/>
      <c r="E47" s="376"/>
      <c r="F47" s="376"/>
      <c r="G47" s="376"/>
      <c r="H47" s="376"/>
      <c r="I47" s="376"/>
      <c r="J47" s="55">
        <v>121</v>
      </c>
      <c r="K47" s="56">
        <v>203</v>
      </c>
      <c r="L47" s="57">
        <v>2</v>
      </c>
      <c r="M47" s="57">
        <v>3</v>
      </c>
      <c r="N47" s="58" t="s">
        <v>114</v>
      </c>
      <c r="O47" s="59">
        <v>0</v>
      </c>
      <c r="P47" s="60"/>
      <c r="Q47" s="61">
        <v>0</v>
      </c>
      <c r="R47" s="378"/>
      <c r="S47" s="378"/>
      <c r="T47" s="378"/>
      <c r="U47" s="378"/>
      <c r="V47" s="63">
        <v>0</v>
      </c>
      <c r="W47" s="63">
        <v>0</v>
      </c>
      <c r="X47" s="93">
        <f t="shared" si="4"/>
        <v>111000</v>
      </c>
      <c r="Y47" s="93">
        <f t="shared" si="4"/>
        <v>108300</v>
      </c>
      <c r="Z47" s="93">
        <f t="shared" si="4"/>
        <v>112100</v>
      </c>
    </row>
    <row r="48" spans="1:26" ht="51" customHeight="1">
      <c r="A48" s="377" t="s">
        <v>218</v>
      </c>
      <c r="B48" s="377"/>
      <c r="C48" s="377"/>
      <c r="D48" s="377"/>
      <c r="E48" s="377"/>
      <c r="F48" s="377"/>
      <c r="G48" s="377"/>
      <c r="H48" s="377"/>
      <c r="I48" s="377"/>
      <c r="J48" s="55">
        <v>121</v>
      </c>
      <c r="K48" s="56">
        <v>0</v>
      </c>
      <c r="L48" s="66">
        <v>2</v>
      </c>
      <c r="M48" s="66">
        <v>3</v>
      </c>
      <c r="N48" s="67" t="s">
        <v>164</v>
      </c>
      <c r="O48" s="68">
        <v>0</v>
      </c>
      <c r="P48" s="60"/>
      <c r="Q48" s="61">
        <v>0</v>
      </c>
      <c r="R48" s="369"/>
      <c r="S48" s="369"/>
      <c r="T48" s="369"/>
      <c r="U48" s="369"/>
      <c r="V48" s="63">
        <v>0</v>
      </c>
      <c r="W48" s="63">
        <v>0</v>
      </c>
      <c r="X48" s="69">
        <f t="shared" si="4"/>
        <v>111000</v>
      </c>
      <c r="Y48" s="69">
        <f t="shared" si="4"/>
        <v>108300</v>
      </c>
      <c r="Z48" s="69">
        <f t="shared" si="4"/>
        <v>112100</v>
      </c>
    </row>
    <row r="49" spans="1:26" ht="35.25" customHeight="1">
      <c r="A49" s="77"/>
      <c r="B49" s="73"/>
      <c r="C49" s="65"/>
      <c r="D49" s="374" t="s">
        <v>131</v>
      </c>
      <c r="E49" s="374"/>
      <c r="F49" s="374"/>
      <c r="G49" s="374"/>
      <c r="H49" s="374"/>
      <c r="I49" s="374"/>
      <c r="J49" s="55">
        <v>121</v>
      </c>
      <c r="K49" s="56">
        <v>203</v>
      </c>
      <c r="L49" s="66">
        <v>2</v>
      </c>
      <c r="M49" s="66">
        <v>3</v>
      </c>
      <c r="N49" s="72">
        <v>5220000000</v>
      </c>
      <c r="O49" s="68">
        <v>0</v>
      </c>
      <c r="P49" s="60"/>
      <c r="Q49" s="61">
        <v>0</v>
      </c>
      <c r="R49" s="369"/>
      <c r="S49" s="369"/>
      <c r="T49" s="369"/>
      <c r="U49" s="369"/>
      <c r="V49" s="63">
        <v>0</v>
      </c>
      <c r="W49" s="63">
        <v>0</v>
      </c>
      <c r="X49" s="69">
        <f t="shared" si="4"/>
        <v>111000</v>
      </c>
      <c r="Y49" s="69">
        <f t="shared" si="4"/>
        <v>108300</v>
      </c>
      <c r="Z49" s="69">
        <f t="shared" si="4"/>
        <v>112100</v>
      </c>
    </row>
    <row r="50" spans="1:26" ht="33" customHeight="1">
      <c r="A50" s="77"/>
      <c r="B50" s="73"/>
      <c r="C50" s="65"/>
      <c r="D50" s="70"/>
      <c r="E50" s="374" t="s">
        <v>247</v>
      </c>
      <c r="F50" s="374"/>
      <c r="G50" s="374"/>
      <c r="H50" s="374"/>
      <c r="I50" s="374"/>
      <c r="J50" s="55">
        <v>121</v>
      </c>
      <c r="K50" s="56">
        <v>203</v>
      </c>
      <c r="L50" s="66">
        <v>2</v>
      </c>
      <c r="M50" s="66">
        <v>3</v>
      </c>
      <c r="N50" s="72">
        <v>5220051180</v>
      </c>
      <c r="O50" s="68">
        <v>0</v>
      </c>
      <c r="P50" s="60"/>
      <c r="Q50" s="61">
        <v>0</v>
      </c>
      <c r="R50" s="369"/>
      <c r="S50" s="369"/>
      <c r="T50" s="369"/>
      <c r="U50" s="369"/>
      <c r="V50" s="63">
        <v>0</v>
      </c>
      <c r="W50" s="63">
        <v>0</v>
      </c>
      <c r="X50" s="69">
        <f>X51+X55</f>
        <v>111000</v>
      </c>
      <c r="Y50" s="69">
        <f>Y51+Y55</f>
        <v>108300</v>
      </c>
      <c r="Z50" s="69">
        <f>Z51+Z55</f>
        <v>112100</v>
      </c>
    </row>
    <row r="51" spans="1:26">
      <c r="A51" s="77"/>
      <c r="B51" s="73"/>
      <c r="C51" s="65"/>
      <c r="D51" s="70"/>
      <c r="E51" s="374" t="s">
        <v>132</v>
      </c>
      <c r="F51" s="374"/>
      <c r="G51" s="374"/>
      <c r="H51" s="374"/>
      <c r="I51" s="374"/>
      <c r="J51" s="55">
        <v>121</v>
      </c>
      <c r="K51" s="56">
        <v>203</v>
      </c>
      <c r="L51" s="66">
        <v>2</v>
      </c>
      <c r="M51" s="66">
        <v>3</v>
      </c>
      <c r="N51" s="72">
        <v>5220051180</v>
      </c>
      <c r="O51" s="68">
        <v>120</v>
      </c>
      <c r="P51" s="60"/>
      <c r="Q51" s="61">
        <v>0</v>
      </c>
      <c r="R51" s="369"/>
      <c r="S51" s="369"/>
      <c r="T51" s="369"/>
      <c r="U51" s="369"/>
      <c r="V51" s="63">
        <v>0</v>
      </c>
      <c r="W51" s="63">
        <v>0</v>
      </c>
      <c r="X51" s="69">
        <f>X52+X53</f>
        <v>111000</v>
      </c>
      <c r="Y51" s="69">
        <f>Y52+Y53</f>
        <v>107000</v>
      </c>
      <c r="Z51" s="69">
        <f>Z52+Z53</f>
        <v>110800</v>
      </c>
    </row>
    <row r="52" spans="1:26">
      <c r="A52" s="77"/>
      <c r="B52" s="73"/>
      <c r="C52" s="65"/>
      <c r="D52" s="70"/>
      <c r="E52" s="70"/>
      <c r="F52" s="374" t="s">
        <v>119</v>
      </c>
      <c r="G52" s="375"/>
      <c r="H52" s="375"/>
      <c r="I52" s="375"/>
      <c r="J52" s="55">
        <v>121</v>
      </c>
      <c r="K52" s="56"/>
      <c r="L52" s="66">
        <v>2</v>
      </c>
      <c r="M52" s="66">
        <v>3</v>
      </c>
      <c r="N52" s="72">
        <v>5220051180</v>
      </c>
      <c r="O52" s="68">
        <v>121</v>
      </c>
      <c r="P52" s="60"/>
      <c r="Q52" s="61"/>
      <c r="R52" s="63"/>
      <c r="S52" s="63"/>
      <c r="T52" s="63"/>
      <c r="U52" s="63"/>
      <c r="V52" s="63"/>
      <c r="W52" s="63"/>
      <c r="X52" s="69">
        <v>85474.28</v>
      </c>
      <c r="Y52" s="69">
        <v>82200</v>
      </c>
      <c r="Z52" s="69">
        <v>85000</v>
      </c>
    </row>
    <row r="53" spans="1:26" ht="39.75" customHeight="1">
      <c r="A53" s="77"/>
      <c r="B53" s="73"/>
      <c r="C53" s="65"/>
      <c r="D53" s="70"/>
      <c r="E53" s="70"/>
      <c r="F53" s="374" t="s">
        <v>120</v>
      </c>
      <c r="G53" s="374"/>
      <c r="H53" s="374"/>
      <c r="I53" s="374"/>
      <c r="J53" s="55">
        <v>121</v>
      </c>
      <c r="K53" s="56">
        <v>203</v>
      </c>
      <c r="L53" s="66">
        <v>2</v>
      </c>
      <c r="M53" s="66">
        <v>3</v>
      </c>
      <c r="N53" s="72">
        <v>5220051180</v>
      </c>
      <c r="O53" s="68">
        <v>129</v>
      </c>
      <c r="P53" s="60"/>
      <c r="Q53" s="61">
        <v>10000</v>
      </c>
      <c r="R53" s="369"/>
      <c r="S53" s="369"/>
      <c r="T53" s="369"/>
      <c r="U53" s="369"/>
      <c r="V53" s="63">
        <v>0</v>
      </c>
      <c r="W53" s="63">
        <v>0</v>
      </c>
      <c r="X53" s="69">
        <v>25525.72</v>
      </c>
      <c r="Y53" s="69">
        <v>24800</v>
      </c>
      <c r="Z53" s="69">
        <v>25800</v>
      </c>
    </row>
    <row r="54" spans="1:26" ht="33.75" customHeight="1">
      <c r="A54" s="77"/>
      <c r="B54" s="73"/>
      <c r="C54" s="65"/>
      <c r="D54" s="70"/>
      <c r="E54" s="70"/>
      <c r="F54" s="374" t="s">
        <v>123</v>
      </c>
      <c r="G54" s="374"/>
      <c r="H54" s="374"/>
      <c r="I54" s="374"/>
      <c r="J54" s="55">
        <v>121</v>
      </c>
      <c r="K54" s="56">
        <v>203</v>
      </c>
      <c r="L54" s="66">
        <v>2</v>
      </c>
      <c r="M54" s="66">
        <v>3</v>
      </c>
      <c r="N54" s="72">
        <v>5220051180</v>
      </c>
      <c r="O54" s="68">
        <v>240</v>
      </c>
      <c r="P54" s="60"/>
      <c r="Q54" s="61">
        <v>10000</v>
      </c>
      <c r="R54" s="369"/>
      <c r="S54" s="369"/>
      <c r="T54" s="369"/>
      <c r="U54" s="369"/>
      <c r="V54" s="63">
        <v>0</v>
      </c>
      <c r="W54" s="63">
        <v>0</v>
      </c>
      <c r="X54" s="69">
        <f>X55</f>
        <v>0</v>
      </c>
      <c r="Y54" s="69">
        <f>Y55</f>
        <v>1300</v>
      </c>
      <c r="Z54" s="69">
        <f>Z55</f>
        <v>1300</v>
      </c>
    </row>
    <row r="55" spans="1:26">
      <c r="A55" s="77"/>
      <c r="B55" s="73"/>
      <c r="C55" s="65"/>
      <c r="D55" s="70"/>
      <c r="E55" s="70"/>
      <c r="F55" s="374" t="s">
        <v>124</v>
      </c>
      <c r="G55" s="374"/>
      <c r="H55" s="374"/>
      <c r="I55" s="374"/>
      <c r="J55" s="55">
        <v>121</v>
      </c>
      <c r="K55" s="56">
        <v>203</v>
      </c>
      <c r="L55" s="66">
        <v>2</v>
      </c>
      <c r="M55" s="66">
        <v>3</v>
      </c>
      <c r="N55" s="72">
        <v>5220051180</v>
      </c>
      <c r="O55" s="68">
        <v>244</v>
      </c>
      <c r="P55" s="60"/>
      <c r="Q55" s="61">
        <v>10000</v>
      </c>
      <c r="R55" s="369"/>
      <c r="S55" s="369"/>
      <c r="T55" s="369"/>
      <c r="U55" s="369"/>
      <c r="V55" s="63">
        <v>0</v>
      </c>
      <c r="W55" s="63">
        <v>0</v>
      </c>
      <c r="X55" s="69">
        <v>0</v>
      </c>
      <c r="Y55" s="69">
        <v>1300</v>
      </c>
      <c r="Z55" s="69">
        <v>1300</v>
      </c>
    </row>
    <row r="56" spans="1:26" ht="35.25" customHeight="1">
      <c r="A56" s="381" t="s">
        <v>133</v>
      </c>
      <c r="B56" s="381"/>
      <c r="C56" s="381"/>
      <c r="D56" s="381"/>
      <c r="E56" s="381"/>
      <c r="F56" s="381"/>
      <c r="G56" s="381"/>
      <c r="H56" s="381"/>
      <c r="I56" s="381"/>
      <c r="J56" s="55">
        <v>121</v>
      </c>
      <c r="K56" s="56">
        <v>300</v>
      </c>
      <c r="L56" s="57">
        <v>3</v>
      </c>
      <c r="M56" s="57">
        <v>0</v>
      </c>
      <c r="N56" s="58" t="s">
        <v>114</v>
      </c>
      <c r="O56" s="59">
        <v>0</v>
      </c>
      <c r="P56" s="60"/>
      <c r="Q56" s="61">
        <v>0</v>
      </c>
      <c r="R56" s="378"/>
      <c r="S56" s="378"/>
      <c r="T56" s="378"/>
      <c r="U56" s="378"/>
      <c r="V56" s="63">
        <v>0</v>
      </c>
      <c r="W56" s="63">
        <v>0</v>
      </c>
      <c r="X56" s="64">
        <f>X57</f>
        <v>49560</v>
      </c>
      <c r="Y56" s="64">
        <f>Y57</f>
        <v>1000</v>
      </c>
      <c r="Z56" s="64">
        <f>Z57</f>
        <v>1000</v>
      </c>
    </row>
    <row r="57" spans="1:26" ht="31.5" customHeight="1">
      <c r="A57" s="77"/>
      <c r="B57" s="73"/>
      <c r="C57" s="376" t="s">
        <v>221</v>
      </c>
      <c r="D57" s="376"/>
      <c r="E57" s="376"/>
      <c r="F57" s="376"/>
      <c r="G57" s="376"/>
      <c r="H57" s="376"/>
      <c r="I57" s="376"/>
      <c r="J57" s="55">
        <v>121</v>
      </c>
      <c r="K57" s="56">
        <v>310</v>
      </c>
      <c r="L57" s="57">
        <v>3</v>
      </c>
      <c r="M57" s="57">
        <v>10</v>
      </c>
      <c r="N57" s="58" t="s">
        <v>114</v>
      </c>
      <c r="O57" s="59">
        <v>0</v>
      </c>
      <c r="P57" s="60"/>
      <c r="Q57" s="61">
        <v>0</v>
      </c>
      <c r="R57" s="378"/>
      <c r="S57" s="378"/>
      <c r="T57" s="378"/>
      <c r="U57" s="378"/>
      <c r="V57" s="63">
        <v>0</v>
      </c>
      <c r="W57" s="63">
        <v>0</v>
      </c>
      <c r="X57" s="64">
        <f t="shared" ref="X57:Z61" si="5">X58</f>
        <v>49560</v>
      </c>
      <c r="Y57" s="64">
        <f t="shared" si="5"/>
        <v>1000</v>
      </c>
      <c r="Z57" s="64">
        <f t="shared" si="5"/>
        <v>1000</v>
      </c>
    </row>
    <row r="58" spans="1:26" ht="49.5" customHeight="1">
      <c r="A58" s="377" t="s">
        <v>218</v>
      </c>
      <c r="B58" s="377"/>
      <c r="C58" s="377"/>
      <c r="D58" s="377"/>
      <c r="E58" s="377"/>
      <c r="F58" s="377"/>
      <c r="G58" s="377"/>
      <c r="H58" s="377"/>
      <c r="I58" s="377"/>
      <c r="J58" s="55">
        <v>121</v>
      </c>
      <c r="K58" s="56">
        <v>0</v>
      </c>
      <c r="L58" s="66">
        <v>3</v>
      </c>
      <c r="M58" s="66">
        <v>10</v>
      </c>
      <c r="N58" s="67" t="s">
        <v>164</v>
      </c>
      <c r="O58" s="68">
        <v>0</v>
      </c>
      <c r="P58" s="60"/>
      <c r="Q58" s="61">
        <v>0</v>
      </c>
      <c r="R58" s="369"/>
      <c r="S58" s="369"/>
      <c r="T58" s="369"/>
      <c r="U58" s="369"/>
      <c r="V58" s="63">
        <v>0</v>
      </c>
      <c r="W58" s="63">
        <v>0</v>
      </c>
      <c r="X58" s="69">
        <f>X59</f>
        <v>49560</v>
      </c>
      <c r="Y58" s="69">
        <f t="shared" si="5"/>
        <v>1000</v>
      </c>
      <c r="Z58" s="69">
        <f t="shared" si="5"/>
        <v>1000</v>
      </c>
    </row>
    <row r="59" spans="1:26" ht="33" customHeight="1">
      <c r="A59" s="77"/>
      <c r="B59" s="73"/>
      <c r="C59" s="65"/>
      <c r="D59" s="374" t="s">
        <v>160</v>
      </c>
      <c r="E59" s="374"/>
      <c r="F59" s="374"/>
      <c r="G59" s="374"/>
      <c r="H59" s="374"/>
      <c r="I59" s="374"/>
      <c r="J59" s="55">
        <v>121</v>
      </c>
      <c r="K59" s="56">
        <v>310</v>
      </c>
      <c r="L59" s="66">
        <v>3</v>
      </c>
      <c r="M59" s="66">
        <v>10</v>
      </c>
      <c r="N59" s="72">
        <v>5230000000</v>
      </c>
      <c r="O59" s="68">
        <v>0</v>
      </c>
      <c r="P59" s="60"/>
      <c r="Q59" s="61">
        <v>0</v>
      </c>
      <c r="R59" s="369"/>
      <c r="S59" s="369"/>
      <c r="T59" s="369"/>
      <c r="U59" s="369"/>
      <c r="V59" s="63">
        <v>0</v>
      </c>
      <c r="W59" s="63">
        <v>0</v>
      </c>
      <c r="X59" s="69">
        <f t="shared" si="5"/>
        <v>49560</v>
      </c>
      <c r="Y59" s="69">
        <f t="shared" si="5"/>
        <v>1000</v>
      </c>
      <c r="Z59" s="69">
        <f t="shared" si="5"/>
        <v>1000</v>
      </c>
    </row>
    <row r="60" spans="1:26" ht="36" customHeight="1">
      <c r="A60" s="77"/>
      <c r="B60" s="73"/>
      <c r="C60" s="65"/>
      <c r="D60" s="70"/>
      <c r="E60" s="374" t="s">
        <v>134</v>
      </c>
      <c r="F60" s="374"/>
      <c r="G60" s="374"/>
      <c r="H60" s="374"/>
      <c r="I60" s="374"/>
      <c r="J60" s="55">
        <v>121</v>
      </c>
      <c r="K60" s="56">
        <v>310</v>
      </c>
      <c r="L60" s="66">
        <v>3</v>
      </c>
      <c r="M60" s="66">
        <v>10</v>
      </c>
      <c r="N60" s="72">
        <v>5230095020</v>
      </c>
      <c r="O60" s="68">
        <v>0</v>
      </c>
      <c r="P60" s="60"/>
      <c r="Q60" s="61">
        <v>0</v>
      </c>
      <c r="R60" s="369"/>
      <c r="S60" s="369"/>
      <c r="T60" s="369"/>
      <c r="U60" s="369"/>
      <c r="V60" s="63">
        <v>0</v>
      </c>
      <c r="W60" s="63">
        <v>0</v>
      </c>
      <c r="X60" s="69">
        <f t="shared" si="5"/>
        <v>49560</v>
      </c>
      <c r="Y60" s="69">
        <f t="shared" si="5"/>
        <v>1000</v>
      </c>
      <c r="Z60" s="69">
        <f t="shared" si="5"/>
        <v>1000</v>
      </c>
    </row>
    <row r="61" spans="1:26" ht="33" customHeight="1">
      <c r="A61" s="77"/>
      <c r="B61" s="73"/>
      <c r="C61" s="65"/>
      <c r="D61" s="70"/>
      <c r="E61" s="70"/>
      <c r="F61" s="374" t="s">
        <v>123</v>
      </c>
      <c r="G61" s="374"/>
      <c r="H61" s="374"/>
      <c r="I61" s="374"/>
      <c r="J61" s="55">
        <v>121</v>
      </c>
      <c r="K61" s="56">
        <v>310</v>
      </c>
      <c r="L61" s="66">
        <v>3</v>
      </c>
      <c r="M61" s="66">
        <v>10</v>
      </c>
      <c r="N61" s="72">
        <v>5230095020</v>
      </c>
      <c r="O61" s="68">
        <v>240</v>
      </c>
      <c r="P61" s="60"/>
      <c r="Q61" s="61">
        <v>10000</v>
      </c>
      <c r="R61" s="369"/>
      <c r="S61" s="369"/>
      <c r="T61" s="369"/>
      <c r="U61" s="369"/>
      <c r="V61" s="63">
        <v>0</v>
      </c>
      <c r="W61" s="63">
        <v>0</v>
      </c>
      <c r="X61" s="69">
        <f t="shared" si="5"/>
        <v>49560</v>
      </c>
      <c r="Y61" s="69">
        <f t="shared" si="5"/>
        <v>1000</v>
      </c>
      <c r="Z61" s="69">
        <f t="shared" si="5"/>
        <v>1000</v>
      </c>
    </row>
    <row r="62" spans="1:26">
      <c r="A62" s="77"/>
      <c r="B62" s="73"/>
      <c r="C62" s="65"/>
      <c r="D62" s="70"/>
      <c r="E62" s="70"/>
      <c r="F62" s="374" t="s">
        <v>124</v>
      </c>
      <c r="G62" s="374"/>
      <c r="H62" s="374"/>
      <c r="I62" s="374"/>
      <c r="J62" s="55">
        <v>121</v>
      </c>
      <c r="K62" s="56">
        <v>310</v>
      </c>
      <c r="L62" s="66">
        <v>3</v>
      </c>
      <c r="M62" s="66">
        <v>10</v>
      </c>
      <c r="N62" s="72">
        <v>5230095020</v>
      </c>
      <c r="O62" s="68">
        <v>244</v>
      </c>
      <c r="P62" s="60"/>
      <c r="Q62" s="61">
        <v>10000</v>
      </c>
      <c r="R62" s="369"/>
      <c r="S62" s="369"/>
      <c r="T62" s="369"/>
      <c r="U62" s="369"/>
      <c r="V62" s="63">
        <v>0</v>
      </c>
      <c r="W62" s="63">
        <v>0</v>
      </c>
      <c r="X62" s="69">
        <v>49560</v>
      </c>
      <c r="Y62" s="69">
        <v>1000</v>
      </c>
      <c r="Z62" s="69">
        <v>1000</v>
      </c>
    </row>
    <row r="63" spans="1:26">
      <c r="A63" s="77"/>
      <c r="B63" s="73"/>
      <c r="C63" s="388" t="s">
        <v>135</v>
      </c>
      <c r="D63" s="388"/>
      <c r="E63" s="388"/>
      <c r="F63" s="388"/>
      <c r="G63" s="388"/>
      <c r="H63" s="388"/>
      <c r="I63" s="388"/>
      <c r="J63" s="55">
        <v>121</v>
      </c>
      <c r="K63" s="56">
        <v>409</v>
      </c>
      <c r="L63" s="57">
        <v>4</v>
      </c>
      <c r="M63" s="57">
        <v>0</v>
      </c>
      <c r="N63" s="58" t="s">
        <v>114</v>
      </c>
      <c r="O63" s="59">
        <v>0</v>
      </c>
      <c r="P63" s="60"/>
      <c r="Q63" s="61">
        <v>0</v>
      </c>
      <c r="R63" s="378"/>
      <c r="S63" s="378"/>
      <c r="T63" s="378"/>
      <c r="U63" s="378"/>
      <c r="V63" s="63">
        <v>0</v>
      </c>
      <c r="W63" s="63">
        <v>0</v>
      </c>
      <c r="X63" s="64">
        <f>X64</f>
        <v>494683.73</v>
      </c>
      <c r="Y63" s="64">
        <f t="shared" ref="X63:Z67" si="6">Y64</f>
        <v>185000</v>
      </c>
      <c r="Z63" s="64">
        <f>Z64+Z71</f>
        <v>551000</v>
      </c>
    </row>
    <row r="64" spans="1:26">
      <c r="A64" s="77"/>
      <c r="B64" s="73"/>
      <c r="C64" s="388" t="s">
        <v>136</v>
      </c>
      <c r="D64" s="388"/>
      <c r="E64" s="388"/>
      <c r="F64" s="388"/>
      <c r="G64" s="388"/>
      <c r="H64" s="388"/>
      <c r="I64" s="388"/>
      <c r="J64" s="55">
        <v>121</v>
      </c>
      <c r="K64" s="56">
        <v>409</v>
      </c>
      <c r="L64" s="57">
        <v>4</v>
      </c>
      <c r="M64" s="57">
        <v>9</v>
      </c>
      <c r="N64" s="58" t="s">
        <v>114</v>
      </c>
      <c r="O64" s="59">
        <v>0</v>
      </c>
      <c r="P64" s="60"/>
      <c r="Q64" s="61">
        <v>0</v>
      </c>
      <c r="R64" s="378"/>
      <c r="S64" s="378"/>
      <c r="T64" s="378"/>
      <c r="U64" s="378"/>
      <c r="V64" s="63">
        <v>0</v>
      </c>
      <c r="W64" s="63">
        <v>0</v>
      </c>
      <c r="X64" s="64">
        <f t="shared" si="6"/>
        <v>494683.73</v>
      </c>
      <c r="Y64" s="64">
        <f t="shared" si="6"/>
        <v>185000</v>
      </c>
      <c r="Z64" s="64">
        <f t="shared" si="6"/>
        <v>188000</v>
      </c>
    </row>
    <row r="65" spans="1:26" ht="50.25" customHeight="1">
      <c r="A65" s="377" t="s">
        <v>218</v>
      </c>
      <c r="B65" s="377"/>
      <c r="C65" s="377"/>
      <c r="D65" s="377"/>
      <c r="E65" s="377"/>
      <c r="F65" s="377"/>
      <c r="G65" s="377"/>
      <c r="H65" s="377"/>
      <c r="I65" s="377"/>
      <c r="J65" s="55">
        <v>121</v>
      </c>
      <c r="K65" s="56">
        <v>0</v>
      </c>
      <c r="L65" s="66">
        <v>4</v>
      </c>
      <c r="M65" s="66">
        <v>9</v>
      </c>
      <c r="N65" s="67" t="s">
        <v>164</v>
      </c>
      <c r="O65" s="68">
        <v>0</v>
      </c>
      <c r="P65" s="60"/>
      <c r="Q65" s="61">
        <v>0</v>
      </c>
      <c r="R65" s="369"/>
      <c r="S65" s="369"/>
      <c r="T65" s="369"/>
      <c r="U65" s="369"/>
      <c r="V65" s="63">
        <v>0</v>
      </c>
      <c r="W65" s="63">
        <v>0</v>
      </c>
      <c r="X65" s="69">
        <f t="shared" si="6"/>
        <v>494683.73</v>
      </c>
      <c r="Y65" s="69">
        <f t="shared" si="6"/>
        <v>185000</v>
      </c>
      <c r="Z65" s="69">
        <f t="shared" si="6"/>
        <v>188000</v>
      </c>
    </row>
    <row r="66" spans="1:26" ht="36.75" customHeight="1">
      <c r="A66" s="77"/>
      <c r="B66" s="73"/>
      <c r="C66" s="74"/>
      <c r="D66" s="374" t="s">
        <v>161</v>
      </c>
      <c r="E66" s="374"/>
      <c r="F66" s="374"/>
      <c r="G66" s="374"/>
      <c r="H66" s="374"/>
      <c r="I66" s="374"/>
      <c r="J66" s="55">
        <v>121</v>
      </c>
      <c r="K66" s="56">
        <v>409</v>
      </c>
      <c r="L66" s="66">
        <v>4</v>
      </c>
      <c r="M66" s="66">
        <v>9</v>
      </c>
      <c r="N66" s="72">
        <v>5240000000</v>
      </c>
      <c r="O66" s="68">
        <v>0</v>
      </c>
      <c r="P66" s="60"/>
      <c r="Q66" s="61">
        <v>0</v>
      </c>
      <c r="R66" s="369"/>
      <c r="S66" s="369"/>
      <c r="T66" s="369"/>
      <c r="U66" s="369"/>
      <c r="V66" s="63">
        <v>0</v>
      </c>
      <c r="W66" s="63">
        <v>0</v>
      </c>
      <c r="X66" s="69">
        <f t="shared" si="6"/>
        <v>494683.73</v>
      </c>
      <c r="Y66" s="69">
        <f t="shared" si="6"/>
        <v>185000</v>
      </c>
      <c r="Z66" s="69">
        <f t="shared" si="6"/>
        <v>188000</v>
      </c>
    </row>
    <row r="67" spans="1:26" ht="34.5" customHeight="1">
      <c r="A67" s="77"/>
      <c r="B67" s="73"/>
      <c r="C67" s="74"/>
      <c r="D67" s="70"/>
      <c r="E67" s="374" t="s">
        <v>137</v>
      </c>
      <c r="F67" s="374"/>
      <c r="G67" s="374"/>
      <c r="H67" s="374"/>
      <c r="I67" s="374"/>
      <c r="J67" s="55">
        <v>121</v>
      </c>
      <c r="K67" s="56">
        <v>409</v>
      </c>
      <c r="L67" s="66">
        <v>4</v>
      </c>
      <c r="M67" s="66">
        <v>9</v>
      </c>
      <c r="N67" s="72">
        <v>5240095280</v>
      </c>
      <c r="O67" s="68">
        <v>0</v>
      </c>
      <c r="P67" s="60"/>
      <c r="Q67" s="61">
        <v>0</v>
      </c>
      <c r="R67" s="369"/>
      <c r="S67" s="369"/>
      <c r="T67" s="369"/>
      <c r="U67" s="369"/>
      <c r="V67" s="63">
        <v>0</v>
      </c>
      <c r="W67" s="63">
        <v>0</v>
      </c>
      <c r="X67" s="69">
        <f t="shared" si="6"/>
        <v>494683.73</v>
      </c>
      <c r="Y67" s="69">
        <f t="shared" si="6"/>
        <v>185000</v>
      </c>
      <c r="Z67" s="69">
        <f t="shared" si="6"/>
        <v>188000</v>
      </c>
    </row>
    <row r="68" spans="1:26" ht="32.25" customHeight="1">
      <c r="A68" s="77"/>
      <c r="B68" s="73"/>
      <c r="C68" s="74"/>
      <c r="D68" s="70"/>
      <c r="E68" s="70"/>
      <c r="F68" s="374" t="s">
        <v>123</v>
      </c>
      <c r="G68" s="374"/>
      <c r="H68" s="374"/>
      <c r="I68" s="374"/>
      <c r="J68" s="55">
        <v>121</v>
      </c>
      <c r="K68" s="56">
        <v>409</v>
      </c>
      <c r="L68" s="66">
        <v>4</v>
      </c>
      <c r="M68" s="66">
        <v>9</v>
      </c>
      <c r="N68" s="72">
        <v>5240095280</v>
      </c>
      <c r="O68" s="68">
        <v>240</v>
      </c>
      <c r="P68" s="60"/>
      <c r="Q68" s="61">
        <v>10000</v>
      </c>
      <c r="R68" s="369"/>
      <c r="S68" s="369"/>
      <c r="T68" s="369"/>
      <c r="U68" s="369"/>
      <c r="V68" s="63">
        <v>0</v>
      </c>
      <c r="W68" s="63">
        <v>0</v>
      </c>
      <c r="X68" s="69">
        <f>X70+X69</f>
        <v>494683.73</v>
      </c>
      <c r="Y68" s="69">
        <f>Y70+Y69</f>
        <v>185000</v>
      </c>
      <c r="Z68" s="69">
        <f>Z70+Z69</f>
        <v>188000</v>
      </c>
    </row>
    <row r="69" spans="1:26">
      <c r="A69" s="77"/>
      <c r="B69" s="73"/>
      <c r="C69" s="74"/>
      <c r="D69" s="70"/>
      <c r="E69" s="70"/>
      <c r="F69" s="374" t="s">
        <v>124</v>
      </c>
      <c r="G69" s="374"/>
      <c r="H69" s="374"/>
      <c r="I69" s="374"/>
      <c r="J69" s="55">
        <v>121</v>
      </c>
      <c r="K69" s="56">
        <v>409</v>
      </c>
      <c r="L69" s="66">
        <v>4</v>
      </c>
      <c r="M69" s="66">
        <v>9</v>
      </c>
      <c r="N69" s="72">
        <v>5240095280</v>
      </c>
      <c r="O69" s="68">
        <v>244</v>
      </c>
      <c r="P69" s="60"/>
      <c r="Q69" s="61">
        <v>10000</v>
      </c>
      <c r="R69" s="369"/>
      <c r="S69" s="369"/>
      <c r="T69" s="369"/>
      <c r="U69" s="369"/>
      <c r="V69" s="63">
        <v>0</v>
      </c>
      <c r="W69" s="63">
        <v>0</v>
      </c>
      <c r="X69" s="69">
        <v>333683.73</v>
      </c>
      <c r="Y69" s="69">
        <v>120000</v>
      </c>
      <c r="Z69" s="69">
        <v>120000</v>
      </c>
    </row>
    <row r="70" spans="1:26">
      <c r="A70" s="77"/>
      <c r="B70" s="73"/>
      <c r="C70" s="74"/>
      <c r="D70" s="70"/>
      <c r="E70" s="70"/>
      <c r="F70" s="374" t="s">
        <v>138</v>
      </c>
      <c r="G70" s="374"/>
      <c r="H70" s="374"/>
      <c r="I70" s="374"/>
      <c r="J70" s="55">
        <v>121</v>
      </c>
      <c r="K70" s="56">
        <v>409</v>
      </c>
      <c r="L70" s="66">
        <v>4</v>
      </c>
      <c r="M70" s="66">
        <v>9</v>
      </c>
      <c r="N70" s="72">
        <v>5240095280</v>
      </c>
      <c r="O70" s="68">
        <v>247</v>
      </c>
      <c r="P70" s="60"/>
      <c r="Q70" s="61">
        <v>10000</v>
      </c>
      <c r="R70" s="369"/>
      <c r="S70" s="369"/>
      <c r="T70" s="369"/>
      <c r="U70" s="369"/>
      <c r="V70" s="63">
        <v>0</v>
      </c>
      <c r="W70" s="63">
        <v>0</v>
      </c>
      <c r="X70" s="69">
        <v>161000</v>
      </c>
      <c r="Y70" s="69">
        <v>65000</v>
      </c>
      <c r="Z70" s="69">
        <v>68000</v>
      </c>
    </row>
    <row r="71" spans="1:26" ht="30" customHeight="1">
      <c r="A71" s="77"/>
      <c r="B71" s="73"/>
      <c r="C71" s="74"/>
      <c r="D71" s="70"/>
      <c r="E71" s="70"/>
      <c r="F71" s="70"/>
      <c r="G71" s="70"/>
      <c r="H71" s="70"/>
      <c r="I71" s="70" t="s">
        <v>217</v>
      </c>
      <c r="J71" s="55">
        <v>121</v>
      </c>
      <c r="K71" s="56"/>
      <c r="L71" s="66">
        <v>4</v>
      </c>
      <c r="M71" s="66">
        <v>12</v>
      </c>
      <c r="N71" s="67" t="s">
        <v>114</v>
      </c>
      <c r="O71" s="68">
        <v>0</v>
      </c>
      <c r="P71" s="60"/>
      <c r="Q71" s="61"/>
      <c r="R71" s="63"/>
      <c r="S71" s="63"/>
      <c r="T71" s="63"/>
      <c r="U71" s="63"/>
      <c r="V71" s="63"/>
      <c r="W71" s="63"/>
      <c r="X71" s="69">
        <f t="shared" ref="X71:Z75" si="7">X72</f>
        <v>0</v>
      </c>
      <c r="Y71" s="69">
        <f t="shared" si="7"/>
        <v>0</v>
      </c>
      <c r="Z71" s="69">
        <f t="shared" si="7"/>
        <v>363000</v>
      </c>
    </row>
    <row r="72" spans="1:26" ht="45">
      <c r="A72" s="77"/>
      <c r="B72" s="73"/>
      <c r="C72" s="74"/>
      <c r="D72" s="70"/>
      <c r="E72" s="70"/>
      <c r="F72" s="70"/>
      <c r="G72" s="70"/>
      <c r="H72" s="70"/>
      <c r="I72" s="70" t="s">
        <v>218</v>
      </c>
      <c r="J72" s="55">
        <v>121</v>
      </c>
      <c r="K72" s="56"/>
      <c r="L72" s="66">
        <v>4</v>
      </c>
      <c r="M72" s="66">
        <v>12</v>
      </c>
      <c r="N72" s="67" t="s">
        <v>164</v>
      </c>
      <c r="O72" s="68">
        <v>0</v>
      </c>
      <c r="P72" s="60"/>
      <c r="Q72" s="61"/>
      <c r="R72" s="63"/>
      <c r="S72" s="63"/>
      <c r="T72" s="63"/>
      <c r="U72" s="63"/>
      <c r="V72" s="63"/>
      <c r="W72" s="63"/>
      <c r="X72" s="69">
        <f t="shared" si="7"/>
        <v>0</v>
      </c>
      <c r="Y72" s="69">
        <f t="shared" si="7"/>
        <v>0</v>
      </c>
      <c r="Z72" s="69">
        <f t="shared" si="7"/>
        <v>363000</v>
      </c>
    </row>
    <row r="73" spans="1:26" ht="45">
      <c r="A73" s="77"/>
      <c r="B73" s="73"/>
      <c r="C73" s="74"/>
      <c r="D73" s="70"/>
      <c r="E73" s="70"/>
      <c r="F73" s="70"/>
      <c r="G73" s="70"/>
      <c r="H73" s="70"/>
      <c r="I73" s="70" t="s">
        <v>197</v>
      </c>
      <c r="J73" s="55">
        <v>121</v>
      </c>
      <c r="K73" s="56"/>
      <c r="L73" s="66">
        <v>4</v>
      </c>
      <c r="M73" s="66">
        <v>12</v>
      </c>
      <c r="N73" s="67" t="s">
        <v>224</v>
      </c>
      <c r="O73" s="68">
        <v>0</v>
      </c>
      <c r="P73" s="60"/>
      <c r="Q73" s="61"/>
      <c r="R73" s="63"/>
      <c r="S73" s="63"/>
      <c r="T73" s="63"/>
      <c r="U73" s="63"/>
      <c r="V73" s="63"/>
      <c r="W73" s="63"/>
      <c r="X73" s="69">
        <f t="shared" si="7"/>
        <v>0</v>
      </c>
      <c r="Y73" s="69">
        <f t="shared" si="7"/>
        <v>0</v>
      </c>
      <c r="Z73" s="69">
        <f t="shared" si="7"/>
        <v>363000</v>
      </c>
    </row>
    <row r="74" spans="1:26" ht="66.75" customHeight="1">
      <c r="A74" s="77"/>
      <c r="B74" s="73"/>
      <c r="C74" s="74"/>
      <c r="D74" s="70"/>
      <c r="E74" s="70"/>
      <c r="F74" s="70"/>
      <c r="G74" s="70"/>
      <c r="H74" s="70"/>
      <c r="I74" s="70" t="s">
        <v>198</v>
      </c>
      <c r="J74" s="55">
        <v>121</v>
      </c>
      <c r="K74" s="56"/>
      <c r="L74" s="66">
        <v>4</v>
      </c>
      <c r="M74" s="66">
        <v>12</v>
      </c>
      <c r="N74" s="67" t="s">
        <v>199</v>
      </c>
      <c r="O74" s="68">
        <v>0</v>
      </c>
      <c r="P74" s="60"/>
      <c r="Q74" s="61"/>
      <c r="R74" s="63"/>
      <c r="S74" s="63"/>
      <c r="T74" s="63"/>
      <c r="U74" s="63"/>
      <c r="V74" s="63"/>
      <c r="W74" s="63"/>
      <c r="X74" s="69">
        <f t="shared" si="7"/>
        <v>0</v>
      </c>
      <c r="Y74" s="69">
        <f t="shared" si="7"/>
        <v>0</v>
      </c>
      <c r="Z74" s="69">
        <f t="shared" si="7"/>
        <v>363000</v>
      </c>
    </row>
    <row r="75" spans="1:26" ht="30">
      <c r="A75" s="77"/>
      <c r="B75" s="73"/>
      <c r="C75" s="74"/>
      <c r="D75" s="70"/>
      <c r="E75" s="70"/>
      <c r="F75" s="70"/>
      <c r="G75" s="70"/>
      <c r="H75" s="70"/>
      <c r="I75" s="70" t="s">
        <v>123</v>
      </c>
      <c r="J75" s="55">
        <v>121</v>
      </c>
      <c r="K75" s="56"/>
      <c r="L75" s="66">
        <v>4</v>
      </c>
      <c r="M75" s="66">
        <v>12</v>
      </c>
      <c r="N75" s="67" t="s">
        <v>199</v>
      </c>
      <c r="O75" s="68">
        <v>240</v>
      </c>
      <c r="P75" s="60"/>
      <c r="Q75" s="61"/>
      <c r="R75" s="63"/>
      <c r="S75" s="63"/>
      <c r="T75" s="63"/>
      <c r="U75" s="63"/>
      <c r="V75" s="63"/>
      <c r="W75" s="63"/>
      <c r="X75" s="69">
        <f t="shared" si="7"/>
        <v>0</v>
      </c>
      <c r="Y75" s="69">
        <f t="shared" si="7"/>
        <v>0</v>
      </c>
      <c r="Z75" s="69">
        <f t="shared" si="7"/>
        <v>363000</v>
      </c>
    </row>
    <row r="76" spans="1:26">
      <c r="A76" s="77"/>
      <c r="B76" s="73"/>
      <c r="C76" s="74"/>
      <c r="D76" s="70"/>
      <c r="E76" s="70"/>
      <c r="F76" s="70"/>
      <c r="G76" s="70"/>
      <c r="H76" s="70"/>
      <c r="I76" s="70" t="s">
        <v>124</v>
      </c>
      <c r="J76" s="55">
        <v>121</v>
      </c>
      <c r="K76" s="56"/>
      <c r="L76" s="66">
        <v>4</v>
      </c>
      <c r="M76" s="66">
        <v>12</v>
      </c>
      <c r="N76" s="67" t="s">
        <v>199</v>
      </c>
      <c r="O76" s="68">
        <v>244</v>
      </c>
      <c r="P76" s="60"/>
      <c r="Q76" s="61"/>
      <c r="R76" s="63"/>
      <c r="S76" s="63"/>
      <c r="T76" s="63"/>
      <c r="U76" s="63"/>
      <c r="V76" s="63"/>
      <c r="W76" s="63"/>
      <c r="X76" s="69">
        <v>0</v>
      </c>
      <c r="Y76" s="69">
        <v>0</v>
      </c>
      <c r="Z76" s="69">
        <v>363000</v>
      </c>
    </row>
    <row r="77" spans="1:26">
      <c r="A77" s="387" t="s">
        <v>139</v>
      </c>
      <c r="B77" s="387"/>
      <c r="C77" s="387"/>
      <c r="D77" s="387"/>
      <c r="E77" s="387"/>
      <c r="F77" s="387"/>
      <c r="G77" s="387"/>
      <c r="H77" s="387"/>
      <c r="I77" s="387"/>
      <c r="J77" s="55">
        <v>121</v>
      </c>
      <c r="K77" s="56">
        <v>500</v>
      </c>
      <c r="L77" s="57">
        <v>5</v>
      </c>
      <c r="M77" s="57">
        <v>0</v>
      </c>
      <c r="N77" s="58" t="s">
        <v>114</v>
      </c>
      <c r="O77" s="59">
        <v>0</v>
      </c>
      <c r="P77" s="60"/>
      <c r="Q77" s="61">
        <v>0</v>
      </c>
      <c r="R77" s="378"/>
      <c r="S77" s="378"/>
      <c r="T77" s="378"/>
      <c r="U77" s="378"/>
      <c r="V77" s="63">
        <v>0</v>
      </c>
      <c r="W77" s="63">
        <v>0</v>
      </c>
      <c r="X77" s="64">
        <f t="shared" ref="X77:Z79" si="8">X78</f>
        <v>490140.32</v>
      </c>
      <c r="Y77" s="64">
        <f t="shared" si="8"/>
        <v>1000</v>
      </c>
      <c r="Z77" s="64">
        <f t="shared" si="8"/>
        <v>1000</v>
      </c>
    </row>
    <row r="78" spans="1:26" ht="18" customHeight="1">
      <c r="A78" s="77"/>
      <c r="B78" s="73"/>
      <c r="C78" s="388" t="s">
        <v>140</v>
      </c>
      <c r="D78" s="388"/>
      <c r="E78" s="388"/>
      <c r="F78" s="388"/>
      <c r="G78" s="388"/>
      <c r="H78" s="388"/>
      <c r="I78" s="388"/>
      <c r="J78" s="55">
        <v>121</v>
      </c>
      <c r="K78" s="56">
        <v>503</v>
      </c>
      <c r="L78" s="57">
        <v>5</v>
      </c>
      <c r="M78" s="57">
        <v>3</v>
      </c>
      <c r="N78" s="58" t="s">
        <v>114</v>
      </c>
      <c r="O78" s="59">
        <v>0</v>
      </c>
      <c r="P78" s="60"/>
      <c r="Q78" s="61">
        <v>0</v>
      </c>
      <c r="R78" s="378"/>
      <c r="S78" s="378"/>
      <c r="T78" s="378"/>
      <c r="U78" s="378"/>
      <c r="V78" s="63">
        <v>0</v>
      </c>
      <c r="W78" s="63">
        <v>0</v>
      </c>
      <c r="X78" s="64">
        <f>X79</f>
        <v>490140.32</v>
      </c>
      <c r="Y78" s="64">
        <f t="shared" si="8"/>
        <v>1000</v>
      </c>
      <c r="Z78" s="64">
        <f t="shared" si="8"/>
        <v>1000</v>
      </c>
    </row>
    <row r="79" spans="1:26" ht="48" customHeight="1">
      <c r="A79" s="377" t="s">
        <v>218</v>
      </c>
      <c r="B79" s="377"/>
      <c r="C79" s="377"/>
      <c r="D79" s="377"/>
      <c r="E79" s="377"/>
      <c r="F79" s="377"/>
      <c r="G79" s="377"/>
      <c r="H79" s="377"/>
      <c r="I79" s="377"/>
      <c r="J79" s="55">
        <v>121</v>
      </c>
      <c r="K79" s="56">
        <v>0</v>
      </c>
      <c r="L79" s="66">
        <v>5</v>
      </c>
      <c r="M79" s="66">
        <v>3</v>
      </c>
      <c r="N79" s="67" t="s">
        <v>164</v>
      </c>
      <c r="O79" s="68">
        <v>0</v>
      </c>
      <c r="P79" s="60"/>
      <c r="Q79" s="61">
        <v>0</v>
      </c>
      <c r="R79" s="369"/>
      <c r="S79" s="369"/>
      <c r="T79" s="369"/>
      <c r="U79" s="369"/>
      <c r="V79" s="63">
        <v>0</v>
      </c>
      <c r="W79" s="63">
        <v>0</v>
      </c>
      <c r="X79" s="69">
        <f>X80</f>
        <v>490140.32</v>
      </c>
      <c r="Y79" s="69">
        <f t="shared" si="8"/>
        <v>1000</v>
      </c>
      <c r="Z79" s="69">
        <f t="shared" si="8"/>
        <v>1000</v>
      </c>
    </row>
    <row r="80" spans="1:26" ht="32.25" customHeight="1">
      <c r="A80" s="77"/>
      <c r="B80" s="73"/>
      <c r="C80" s="74"/>
      <c r="D80" s="385" t="s">
        <v>162</v>
      </c>
      <c r="E80" s="385"/>
      <c r="F80" s="385"/>
      <c r="G80" s="385"/>
      <c r="H80" s="385"/>
      <c r="I80" s="385"/>
      <c r="J80" s="55">
        <v>121</v>
      </c>
      <c r="K80" s="56">
        <v>503</v>
      </c>
      <c r="L80" s="66">
        <v>5</v>
      </c>
      <c r="M80" s="66">
        <v>3</v>
      </c>
      <c r="N80" s="72">
        <v>5250000000</v>
      </c>
      <c r="O80" s="68">
        <v>0</v>
      </c>
      <c r="P80" s="60"/>
      <c r="Q80" s="61">
        <v>0</v>
      </c>
      <c r="R80" s="369"/>
      <c r="S80" s="369"/>
      <c r="T80" s="369"/>
      <c r="U80" s="369"/>
      <c r="V80" s="63">
        <v>0</v>
      </c>
      <c r="W80" s="63">
        <v>0</v>
      </c>
      <c r="X80" s="69">
        <f>X81+X85</f>
        <v>490140.32</v>
      </c>
      <c r="Y80" s="69">
        <f>Y81+Y85</f>
        <v>1000</v>
      </c>
      <c r="Z80" s="69">
        <f>Z81+Z85</f>
        <v>1000</v>
      </c>
    </row>
    <row r="81" spans="1:26" ht="32.25" customHeight="1">
      <c r="A81" s="77"/>
      <c r="B81" s="73"/>
      <c r="C81" s="74"/>
      <c r="D81" s="75"/>
      <c r="E81" s="385" t="s">
        <v>141</v>
      </c>
      <c r="F81" s="385"/>
      <c r="G81" s="385"/>
      <c r="H81" s="385"/>
      <c r="I81" s="385"/>
      <c r="J81" s="55">
        <v>121</v>
      </c>
      <c r="K81" s="56">
        <v>503</v>
      </c>
      <c r="L81" s="66">
        <v>5</v>
      </c>
      <c r="M81" s="66">
        <v>3</v>
      </c>
      <c r="N81" s="72">
        <v>5250095310</v>
      </c>
      <c r="O81" s="68">
        <v>0</v>
      </c>
      <c r="P81" s="60"/>
      <c r="Q81" s="61">
        <v>0</v>
      </c>
      <c r="R81" s="369"/>
      <c r="S81" s="369"/>
      <c r="T81" s="369"/>
      <c r="U81" s="369"/>
      <c r="V81" s="63">
        <v>0</v>
      </c>
      <c r="W81" s="63">
        <v>0</v>
      </c>
      <c r="X81" s="69">
        <f>X82</f>
        <v>43019.32</v>
      </c>
      <c r="Y81" s="69">
        <f>Y82</f>
        <v>1000</v>
      </c>
      <c r="Z81" s="69">
        <f>Z82</f>
        <v>1000</v>
      </c>
    </row>
    <row r="82" spans="1:26" ht="33.75" customHeight="1">
      <c r="A82" s="77"/>
      <c r="B82" s="73"/>
      <c r="C82" s="74"/>
      <c r="D82" s="75"/>
      <c r="E82" s="75"/>
      <c r="F82" s="385" t="s">
        <v>123</v>
      </c>
      <c r="G82" s="385"/>
      <c r="H82" s="385"/>
      <c r="I82" s="385"/>
      <c r="J82" s="55">
        <v>121</v>
      </c>
      <c r="K82" s="56">
        <v>503</v>
      </c>
      <c r="L82" s="66">
        <v>5</v>
      </c>
      <c r="M82" s="66">
        <v>3</v>
      </c>
      <c r="N82" s="72">
        <v>5250095310</v>
      </c>
      <c r="O82" s="68">
        <v>240</v>
      </c>
      <c r="P82" s="60"/>
      <c r="Q82" s="61">
        <v>10000</v>
      </c>
      <c r="R82" s="369"/>
      <c r="S82" s="369"/>
      <c r="T82" s="369"/>
      <c r="U82" s="369"/>
      <c r="V82" s="63">
        <v>0</v>
      </c>
      <c r="W82" s="63">
        <v>0</v>
      </c>
      <c r="X82" s="69">
        <f>X83+X84</f>
        <v>43019.32</v>
      </c>
      <c r="Y82" s="69">
        <f>Y83+Y84</f>
        <v>1000</v>
      </c>
      <c r="Z82" s="69">
        <f>Z83+Z84</f>
        <v>1000</v>
      </c>
    </row>
    <row r="83" spans="1:26" ht="36.75" customHeight="1">
      <c r="A83" s="77"/>
      <c r="B83" s="73"/>
      <c r="C83" s="74"/>
      <c r="D83" s="75"/>
      <c r="E83" s="75"/>
      <c r="F83" s="385" t="s">
        <v>235</v>
      </c>
      <c r="G83" s="385"/>
      <c r="H83" s="385"/>
      <c r="I83" s="385"/>
      <c r="J83" s="55">
        <v>121</v>
      </c>
      <c r="K83" s="56">
        <v>503</v>
      </c>
      <c r="L83" s="66">
        <v>5</v>
      </c>
      <c r="M83" s="66">
        <v>3</v>
      </c>
      <c r="N83" s="72">
        <v>5250095310</v>
      </c>
      <c r="O83" s="68">
        <v>243</v>
      </c>
      <c r="P83" s="60"/>
      <c r="Q83" s="61">
        <v>10000</v>
      </c>
      <c r="R83" s="369"/>
      <c r="S83" s="369"/>
      <c r="T83" s="369"/>
      <c r="U83" s="369"/>
      <c r="V83" s="63">
        <v>0</v>
      </c>
      <c r="W83" s="63">
        <v>0</v>
      </c>
      <c r="X83" s="69">
        <v>43019.32</v>
      </c>
      <c r="Y83" s="69">
        <v>0</v>
      </c>
      <c r="Z83" s="69">
        <v>0</v>
      </c>
    </row>
    <row r="84" spans="1:26" ht="21.75" customHeight="1">
      <c r="A84" s="77"/>
      <c r="B84" s="73"/>
      <c r="C84" s="74"/>
      <c r="D84" s="75"/>
      <c r="E84" s="75"/>
      <c r="F84" s="75"/>
      <c r="G84" s="75"/>
      <c r="H84" s="75"/>
      <c r="I84" s="75" t="s">
        <v>124</v>
      </c>
      <c r="J84" s="55">
        <v>121</v>
      </c>
      <c r="K84" s="56"/>
      <c r="L84" s="66">
        <v>5</v>
      </c>
      <c r="M84" s="66">
        <v>3</v>
      </c>
      <c r="N84" s="72">
        <v>5250095310</v>
      </c>
      <c r="O84" s="68">
        <v>244</v>
      </c>
      <c r="P84" s="60"/>
      <c r="Q84" s="61"/>
      <c r="R84" s="63"/>
      <c r="S84" s="63"/>
      <c r="T84" s="63"/>
      <c r="U84" s="63"/>
      <c r="V84" s="63"/>
      <c r="W84" s="63"/>
      <c r="X84" s="69">
        <v>0</v>
      </c>
      <c r="Y84" s="69">
        <v>1000</v>
      </c>
      <c r="Z84" s="69">
        <v>1000</v>
      </c>
    </row>
    <row r="85" spans="1:26" ht="34.5" customHeight="1">
      <c r="A85" s="77"/>
      <c r="B85" s="73"/>
      <c r="C85" s="74"/>
      <c r="D85" s="75"/>
      <c r="E85" s="75"/>
      <c r="F85" s="75"/>
      <c r="G85" s="75"/>
      <c r="H85" s="75"/>
      <c r="I85" s="75" t="s">
        <v>230</v>
      </c>
      <c r="J85" s="55">
        <v>121</v>
      </c>
      <c r="K85" s="56"/>
      <c r="L85" s="66">
        <v>5</v>
      </c>
      <c r="M85" s="66">
        <v>3</v>
      </c>
      <c r="N85" s="72" t="s">
        <v>231</v>
      </c>
      <c r="O85" s="68">
        <v>0</v>
      </c>
      <c r="P85" s="60"/>
      <c r="Q85" s="61"/>
      <c r="R85" s="63"/>
      <c r="S85" s="63"/>
      <c r="T85" s="63"/>
      <c r="U85" s="63"/>
      <c r="V85" s="63"/>
      <c r="W85" s="63"/>
      <c r="X85" s="69">
        <f t="shared" ref="X85:Z86" si="9">X86</f>
        <v>447121</v>
      </c>
      <c r="Y85" s="69">
        <f t="shared" si="9"/>
        <v>0</v>
      </c>
      <c r="Z85" s="69">
        <f t="shared" si="9"/>
        <v>0</v>
      </c>
    </row>
    <row r="86" spans="1:26" ht="33.75" customHeight="1">
      <c r="A86" s="77"/>
      <c r="B86" s="73"/>
      <c r="C86" s="74"/>
      <c r="D86" s="75"/>
      <c r="E86" s="75"/>
      <c r="F86" s="75"/>
      <c r="G86" s="75"/>
      <c r="H86" s="75"/>
      <c r="I86" s="75" t="s">
        <v>123</v>
      </c>
      <c r="J86" s="55">
        <v>121</v>
      </c>
      <c r="K86" s="56"/>
      <c r="L86" s="66">
        <v>5</v>
      </c>
      <c r="M86" s="66">
        <v>3</v>
      </c>
      <c r="N86" s="72" t="s">
        <v>231</v>
      </c>
      <c r="O86" s="68">
        <v>240</v>
      </c>
      <c r="P86" s="60"/>
      <c r="Q86" s="61"/>
      <c r="R86" s="63"/>
      <c r="S86" s="63"/>
      <c r="T86" s="63"/>
      <c r="U86" s="63"/>
      <c r="V86" s="63"/>
      <c r="W86" s="63"/>
      <c r="X86" s="69">
        <f t="shared" si="9"/>
        <v>447121</v>
      </c>
      <c r="Y86" s="69">
        <f t="shared" si="9"/>
        <v>0</v>
      </c>
      <c r="Z86" s="69">
        <f t="shared" si="9"/>
        <v>0</v>
      </c>
    </row>
    <row r="87" spans="1:26" ht="30" customHeight="1">
      <c r="A87" s="77"/>
      <c r="B87" s="73"/>
      <c r="C87" s="74"/>
      <c r="D87" s="75"/>
      <c r="E87" s="75"/>
      <c r="F87" s="75"/>
      <c r="G87" s="75"/>
      <c r="H87" s="75"/>
      <c r="I87" s="75" t="s">
        <v>235</v>
      </c>
      <c r="J87" s="55">
        <v>121</v>
      </c>
      <c r="K87" s="56"/>
      <c r="L87" s="66">
        <v>5</v>
      </c>
      <c r="M87" s="66">
        <v>3</v>
      </c>
      <c r="N87" s="72" t="s">
        <v>231</v>
      </c>
      <c r="O87" s="68">
        <v>243</v>
      </c>
      <c r="P87" s="60"/>
      <c r="Q87" s="61"/>
      <c r="R87" s="63"/>
      <c r="S87" s="63"/>
      <c r="T87" s="63"/>
      <c r="U87" s="63"/>
      <c r="V87" s="63"/>
      <c r="W87" s="63"/>
      <c r="X87" s="69">
        <v>447121</v>
      </c>
      <c r="Y87" s="69">
        <v>0</v>
      </c>
      <c r="Z87" s="69">
        <v>0</v>
      </c>
    </row>
    <row r="88" spans="1:26">
      <c r="A88" s="387" t="s">
        <v>142</v>
      </c>
      <c r="B88" s="387"/>
      <c r="C88" s="387"/>
      <c r="D88" s="387"/>
      <c r="E88" s="387"/>
      <c r="F88" s="387"/>
      <c r="G88" s="387"/>
      <c r="H88" s="387"/>
      <c r="I88" s="387"/>
      <c r="J88" s="55">
        <v>121</v>
      </c>
      <c r="K88" s="56">
        <v>800</v>
      </c>
      <c r="L88" s="57">
        <v>8</v>
      </c>
      <c r="M88" s="57">
        <v>0</v>
      </c>
      <c r="N88" s="58" t="s">
        <v>114</v>
      </c>
      <c r="O88" s="59">
        <v>0</v>
      </c>
      <c r="P88" s="60"/>
      <c r="Q88" s="61">
        <v>0</v>
      </c>
      <c r="R88" s="378"/>
      <c r="S88" s="378"/>
      <c r="T88" s="378"/>
      <c r="U88" s="378"/>
      <c r="V88" s="63">
        <v>0</v>
      </c>
      <c r="W88" s="63">
        <v>0</v>
      </c>
      <c r="X88" s="64">
        <f t="shared" ref="X88:Z89" si="10">X89</f>
        <v>1997970.8599999999</v>
      </c>
      <c r="Y88" s="64">
        <f t="shared" si="10"/>
        <v>1640770</v>
      </c>
      <c r="Z88" s="64">
        <f>Z89</f>
        <v>1640770</v>
      </c>
    </row>
    <row r="89" spans="1:26">
      <c r="A89" s="77"/>
      <c r="B89" s="73"/>
      <c r="C89" s="388" t="s">
        <v>143</v>
      </c>
      <c r="D89" s="388"/>
      <c r="E89" s="388"/>
      <c r="F89" s="388"/>
      <c r="G89" s="388"/>
      <c r="H89" s="388"/>
      <c r="I89" s="388"/>
      <c r="J89" s="55">
        <v>121</v>
      </c>
      <c r="K89" s="56">
        <v>801</v>
      </c>
      <c r="L89" s="57">
        <v>8</v>
      </c>
      <c r="M89" s="57">
        <v>1</v>
      </c>
      <c r="N89" s="58" t="s">
        <v>114</v>
      </c>
      <c r="O89" s="59">
        <v>0</v>
      </c>
      <c r="P89" s="60"/>
      <c r="Q89" s="61">
        <v>0</v>
      </c>
      <c r="R89" s="378"/>
      <c r="S89" s="378"/>
      <c r="T89" s="378"/>
      <c r="U89" s="378"/>
      <c r="V89" s="63">
        <v>0</v>
      </c>
      <c r="W89" s="63">
        <v>0</v>
      </c>
      <c r="X89" s="64">
        <f>X90</f>
        <v>1997970.8599999999</v>
      </c>
      <c r="Y89" s="64">
        <f t="shared" si="10"/>
        <v>1640770</v>
      </c>
      <c r="Z89" s="64">
        <f t="shared" si="10"/>
        <v>1640770</v>
      </c>
    </row>
    <row r="90" spans="1:26" ht="48.75" customHeight="1">
      <c r="A90" s="377" t="s">
        <v>218</v>
      </c>
      <c r="B90" s="377"/>
      <c r="C90" s="377"/>
      <c r="D90" s="377"/>
      <c r="E90" s="377"/>
      <c r="F90" s="377"/>
      <c r="G90" s="377"/>
      <c r="H90" s="377"/>
      <c r="I90" s="377"/>
      <c r="J90" s="55">
        <v>121</v>
      </c>
      <c r="K90" s="56">
        <v>0</v>
      </c>
      <c r="L90" s="66">
        <v>8</v>
      </c>
      <c r="M90" s="66">
        <v>1</v>
      </c>
      <c r="N90" s="67" t="s">
        <v>164</v>
      </c>
      <c r="O90" s="68">
        <v>0</v>
      </c>
      <c r="P90" s="60"/>
      <c r="Q90" s="61">
        <v>0</v>
      </c>
      <c r="R90" s="369"/>
      <c r="S90" s="369"/>
      <c r="T90" s="369"/>
      <c r="U90" s="369"/>
      <c r="V90" s="63">
        <v>0</v>
      </c>
      <c r="W90" s="63">
        <v>0</v>
      </c>
      <c r="X90" s="94">
        <f>X91</f>
        <v>1997970.8599999999</v>
      </c>
      <c r="Y90" s="69">
        <f>Y91</f>
        <v>1640770</v>
      </c>
      <c r="Z90" s="69">
        <f>Z91</f>
        <v>1640770</v>
      </c>
    </row>
    <row r="91" spans="1:26" ht="33.75" customHeight="1">
      <c r="A91" s="77"/>
      <c r="B91" s="73"/>
      <c r="C91" s="74"/>
      <c r="D91" s="386" t="s">
        <v>163</v>
      </c>
      <c r="E91" s="386"/>
      <c r="F91" s="386"/>
      <c r="G91" s="386"/>
      <c r="H91" s="386"/>
      <c r="I91" s="386"/>
      <c r="J91" s="55">
        <v>121</v>
      </c>
      <c r="K91" s="56">
        <v>801</v>
      </c>
      <c r="L91" s="66">
        <v>8</v>
      </c>
      <c r="M91" s="66">
        <v>1</v>
      </c>
      <c r="N91" s="72">
        <v>5260000000</v>
      </c>
      <c r="O91" s="68">
        <v>0</v>
      </c>
      <c r="P91" s="60"/>
      <c r="Q91" s="61">
        <v>0</v>
      </c>
      <c r="R91" s="369"/>
      <c r="S91" s="369"/>
      <c r="T91" s="369"/>
      <c r="U91" s="369"/>
      <c r="V91" s="63">
        <v>0</v>
      </c>
      <c r="W91" s="63">
        <v>0</v>
      </c>
      <c r="X91" s="94">
        <f>X92+X94+X98</f>
        <v>1997970.8599999999</v>
      </c>
      <c r="Y91" s="69">
        <f>Y94+Y92</f>
        <v>1640770</v>
      </c>
      <c r="Z91" s="69">
        <f>Z94+Z92</f>
        <v>1640770</v>
      </c>
    </row>
    <row r="92" spans="1:26" ht="46.5" customHeight="1">
      <c r="A92" s="77"/>
      <c r="B92" s="73"/>
      <c r="C92" s="74"/>
      <c r="D92" s="75"/>
      <c r="E92" s="75"/>
      <c r="F92" s="385" t="s">
        <v>145</v>
      </c>
      <c r="G92" s="385"/>
      <c r="H92" s="385"/>
      <c r="I92" s="385"/>
      <c r="J92" s="55">
        <v>121</v>
      </c>
      <c r="K92" s="56">
        <v>502</v>
      </c>
      <c r="L92" s="66">
        <v>8</v>
      </c>
      <c r="M92" s="66">
        <v>1</v>
      </c>
      <c r="N92" s="72">
        <v>5260075080</v>
      </c>
      <c r="O92" s="68">
        <v>0</v>
      </c>
      <c r="P92" s="60"/>
      <c r="Q92" s="61">
        <v>10000</v>
      </c>
      <c r="R92" s="369"/>
      <c r="S92" s="369"/>
      <c r="T92" s="369"/>
      <c r="U92" s="369"/>
      <c r="V92" s="63">
        <v>0</v>
      </c>
      <c r="W92" s="63">
        <v>0</v>
      </c>
      <c r="X92" s="218">
        <f>X93</f>
        <v>1360520</v>
      </c>
      <c r="Y92" s="218">
        <f>Y93+Y98</f>
        <v>1630770</v>
      </c>
      <c r="Z92" s="218">
        <f>Z93+Z98</f>
        <v>1630770</v>
      </c>
    </row>
    <row r="93" spans="1:26" ht="18" customHeight="1">
      <c r="A93" s="77"/>
      <c r="B93" s="73"/>
      <c r="C93" s="74"/>
      <c r="D93" s="75"/>
      <c r="E93" s="75"/>
      <c r="F93" s="385" t="s">
        <v>125</v>
      </c>
      <c r="G93" s="385"/>
      <c r="H93" s="385"/>
      <c r="I93" s="385"/>
      <c r="J93" s="55">
        <v>121</v>
      </c>
      <c r="K93" s="56">
        <v>502</v>
      </c>
      <c r="L93" s="66">
        <v>8</v>
      </c>
      <c r="M93" s="66">
        <v>1</v>
      </c>
      <c r="N93" s="72">
        <v>5260075080</v>
      </c>
      <c r="O93" s="68">
        <v>540</v>
      </c>
      <c r="P93" s="60"/>
      <c r="Q93" s="61">
        <v>10000</v>
      </c>
      <c r="R93" s="369"/>
      <c r="S93" s="369"/>
      <c r="T93" s="369"/>
      <c r="U93" s="369"/>
      <c r="V93" s="63">
        <v>0</v>
      </c>
      <c r="W93" s="63">
        <v>0</v>
      </c>
      <c r="X93" s="219">
        <v>1360520</v>
      </c>
      <c r="Y93" s="219">
        <v>1630770</v>
      </c>
      <c r="Z93" s="219">
        <v>1630770</v>
      </c>
    </row>
    <row r="94" spans="1:26" ht="36.75" customHeight="1">
      <c r="A94" s="77"/>
      <c r="B94" s="73"/>
      <c r="C94" s="74"/>
      <c r="D94" s="76"/>
      <c r="E94" s="76"/>
      <c r="F94" s="76"/>
      <c r="G94" s="76"/>
      <c r="H94" s="76"/>
      <c r="I94" s="76" t="s">
        <v>144</v>
      </c>
      <c r="J94" s="55">
        <v>121</v>
      </c>
      <c r="K94" s="56"/>
      <c r="L94" s="66">
        <v>8</v>
      </c>
      <c r="M94" s="66">
        <v>1</v>
      </c>
      <c r="N94" s="72">
        <v>5260095220</v>
      </c>
      <c r="O94" s="68">
        <v>0</v>
      </c>
      <c r="P94" s="60"/>
      <c r="Q94" s="61"/>
      <c r="R94" s="63"/>
      <c r="S94" s="63"/>
      <c r="T94" s="63"/>
      <c r="U94" s="63"/>
      <c r="V94" s="63"/>
      <c r="W94" s="63"/>
      <c r="X94" s="219">
        <f>X95</f>
        <v>367200.86</v>
      </c>
      <c r="Y94" s="219">
        <f>Y95</f>
        <v>10000</v>
      </c>
      <c r="Z94" s="219">
        <f>Z95</f>
        <v>10000</v>
      </c>
    </row>
    <row r="95" spans="1:26" ht="29.25" customHeight="1">
      <c r="A95" s="77"/>
      <c r="B95" s="73"/>
      <c r="C95" s="74"/>
      <c r="D95" s="76"/>
      <c r="E95" s="76"/>
      <c r="F95" s="370" t="s">
        <v>123</v>
      </c>
      <c r="G95" s="371"/>
      <c r="H95" s="371"/>
      <c r="I95" s="372"/>
      <c r="J95" s="55">
        <v>121</v>
      </c>
      <c r="K95" s="56">
        <v>801</v>
      </c>
      <c r="L95" s="66">
        <v>8</v>
      </c>
      <c r="M95" s="66">
        <v>1</v>
      </c>
      <c r="N95" s="72">
        <v>5260095220</v>
      </c>
      <c r="O95" s="68">
        <v>240</v>
      </c>
      <c r="P95" s="60"/>
      <c r="Q95" s="61">
        <v>10000</v>
      </c>
      <c r="R95" s="382"/>
      <c r="S95" s="383"/>
      <c r="T95" s="383"/>
      <c r="U95" s="384"/>
      <c r="V95" s="63">
        <v>0</v>
      </c>
      <c r="W95" s="63">
        <v>0</v>
      </c>
      <c r="X95" s="219">
        <f>X97+X96</f>
        <v>367200.86</v>
      </c>
      <c r="Y95" s="219">
        <f>Y97+Y96</f>
        <v>10000</v>
      </c>
      <c r="Z95" s="219">
        <f>Z97+Z96</f>
        <v>10000</v>
      </c>
    </row>
    <row r="96" spans="1:26" ht="17.25" customHeight="1">
      <c r="A96" s="77"/>
      <c r="B96" s="73"/>
      <c r="C96" s="74"/>
      <c r="D96" s="76"/>
      <c r="E96" s="76"/>
      <c r="F96" s="370" t="s">
        <v>124</v>
      </c>
      <c r="G96" s="371"/>
      <c r="H96" s="371"/>
      <c r="I96" s="372"/>
      <c r="J96" s="55">
        <v>121</v>
      </c>
      <c r="K96" s="56">
        <v>801</v>
      </c>
      <c r="L96" s="66">
        <v>8</v>
      </c>
      <c r="M96" s="66">
        <v>1</v>
      </c>
      <c r="N96" s="72">
        <v>5260095220</v>
      </c>
      <c r="O96" s="68">
        <v>244</v>
      </c>
      <c r="P96" s="60"/>
      <c r="Q96" s="61">
        <v>10000</v>
      </c>
      <c r="R96" s="382"/>
      <c r="S96" s="383"/>
      <c r="T96" s="383"/>
      <c r="U96" s="384"/>
      <c r="V96" s="63">
        <v>0</v>
      </c>
      <c r="W96" s="63">
        <v>0</v>
      </c>
      <c r="X96" s="219">
        <v>360301.12</v>
      </c>
      <c r="Y96" s="218">
        <v>5000</v>
      </c>
      <c r="Z96" s="218">
        <v>5000</v>
      </c>
    </row>
    <row r="97" spans="1:26" ht="16.5" customHeight="1">
      <c r="A97" s="77"/>
      <c r="B97" s="73"/>
      <c r="C97" s="74"/>
      <c r="D97" s="76"/>
      <c r="E97" s="76"/>
      <c r="F97" s="370" t="s">
        <v>138</v>
      </c>
      <c r="G97" s="371"/>
      <c r="H97" s="371"/>
      <c r="I97" s="372"/>
      <c r="J97" s="55">
        <v>121</v>
      </c>
      <c r="K97" s="56">
        <v>801</v>
      </c>
      <c r="L97" s="66">
        <v>8</v>
      </c>
      <c r="M97" s="66">
        <v>1</v>
      </c>
      <c r="N97" s="72">
        <v>5260095220</v>
      </c>
      <c r="O97" s="68">
        <v>247</v>
      </c>
      <c r="P97" s="60"/>
      <c r="Q97" s="61">
        <v>10000</v>
      </c>
      <c r="R97" s="382"/>
      <c r="S97" s="383"/>
      <c r="T97" s="383"/>
      <c r="U97" s="384"/>
      <c r="V97" s="63">
        <v>0</v>
      </c>
      <c r="W97" s="63">
        <v>0</v>
      </c>
      <c r="X97" s="94">
        <v>6899.74</v>
      </c>
      <c r="Y97" s="69">
        <v>5000</v>
      </c>
      <c r="Z97" s="69">
        <v>5000</v>
      </c>
    </row>
    <row r="98" spans="1:26" ht="18" customHeight="1">
      <c r="A98" s="77"/>
      <c r="B98" s="73"/>
      <c r="C98" s="74"/>
      <c r="D98" s="76"/>
      <c r="E98" s="76"/>
      <c r="F98" s="249"/>
      <c r="G98" s="302"/>
      <c r="H98" s="302"/>
      <c r="I98" s="303" t="s">
        <v>223</v>
      </c>
      <c r="J98" s="55">
        <v>121</v>
      </c>
      <c r="K98" s="56"/>
      <c r="L98" s="66">
        <v>8</v>
      </c>
      <c r="M98" s="66">
        <v>1</v>
      </c>
      <c r="N98" s="72">
        <v>5260097030</v>
      </c>
      <c r="O98" s="68">
        <v>0</v>
      </c>
      <c r="P98" s="60"/>
      <c r="Q98" s="61"/>
      <c r="R98" s="304"/>
      <c r="S98" s="305"/>
      <c r="T98" s="305"/>
      <c r="U98" s="306"/>
      <c r="V98" s="63"/>
      <c r="W98" s="63"/>
      <c r="X98" s="94">
        <f t="shared" ref="X98:Z99" si="11">X99</f>
        <v>270250</v>
      </c>
      <c r="Y98" s="94">
        <f t="shared" si="11"/>
        <v>0</v>
      </c>
      <c r="Z98" s="94">
        <f t="shared" si="11"/>
        <v>0</v>
      </c>
    </row>
    <row r="99" spans="1:26" ht="18" customHeight="1">
      <c r="A99" s="77"/>
      <c r="B99" s="73"/>
      <c r="C99" s="74"/>
      <c r="D99" s="76"/>
      <c r="E99" s="76"/>
      <c r="F99" s="249"/>
      <c r="G99" s="302"/>
      <c r="H99" s="302"/>
      <c r="I99" s="303" t="s">
        <v>238</v>
      </c>
      <c r="J99" s="55">
        <v>121</v>
      </c>
      <c r="K99" s="56"/>
      <c r="L99" s="66">
        <v>8</v>
      </c>
      <c r="M99" s="66">
        <v>1</v>
      </c>
      <c r="N99" s="72">
        <v>5260097030</v>
      </c>
      <c r="O99" s="68">
        <v>500</v>
      </c>
      <c r="P99" s="60"/>
      <c r="Q99" s="61"/>
      <c r="R99" s="304"/>
      <c r="S99" s="305"/>
      <c r="T99" s="305"/>
      <c r="U99" s="306"/>
      <c r="V99" s="63"/>
      <c r="W99" s="63"/>
      <c r="X99" s="94">
        <f t="shared" si="11"/>
        <v>270250</v>
      </c>
      <c r="Y99" s="94">
        <f t="shared" si="11"/>
        <v>0</v>
      </c>
      <c r="Z99" s="94">
        <f t="shared" si="11"/>
        <v>0</v>
      </c>
    </row>
    <row r="100" spans="1:26" ht="16.5" customHeight="1">
      <c r="A100" s="77"/>
      <c r="B100" s="73"/>
      <c r="C100" s="74"/>
      <c r="D100" s="76"/>
      <c r="E100" s="76"/>
      <c r="F100" s="249"/>
      <c r="G100" s="302"/>
      <c r="H100" s="302"/>
      <c r="I100" s="303" t="s">
        <v>125</v>
      </c>
      <c r="J100" s="55">
        <v>121</v>
      </c>
      <c r="K100" s="56"/>
      <c r="L100" s="66">
        <v>8</v>
      </c>
      <c r="M100" s="66">
        <v>1</v>
      </c>
      <c r="N100" s="72">
        <v>5260097030</v>
      </c>
      <c r="O100" s="68">
        <v>540</v>
      </c>
      <c r="P100" s="60"/>
      <c r="Q100" s="61"/>
      <c r="R100" s="304"/>
      <c r="S100" s="305"/>
      <c r="T100" s="305"/>
      <c r="U100" s="306"/>
      <c r="V100" s="63"/>
      <c r="W100" s="63"/>
      <c r="X100" s="94">
        <v>270250</v>
      </c>
      <c r="Y100" s="69">
        <v>0</v>
      </c>
      <c r="Z100" s="69">
        <v>0</v>
      </c>
    </row>
    <row r="101" spans="1:26" ht="16.5" customHeight="1">
      <c r="A101" s="77"/>
      <c r="B101" s="73"/>
      <c r="C101" s="74"/>
      <c r="D101" s="76"/>
      <c r="E101" s="76"/>
      <c r="F101" s="249"/>
      <c r="G101" s="340" t="s">
        <v>169</v>
      </c>
      <c r="H101" s="340"/>
      <c r="I101" s="341"/>
      <c r="J101" s="55">
        <v>121</v>
      </c>
      <c r="K101" s="56">
        <v>500</v>
      </c>
      <c r="L101" s="57">
        <v>10</v>
      </c>
      <c r="M101" s="57">
        <v>0</v>
      </c>
      <c r="N101" s="58" t="s">
        <v>114</v>
      </c>
      <c r="O101" s="59">
        <v>0</v>
      </c>
      <c r="P101" s="60"/>
      <c r="Q101" s="61">
        <v>0</v>
      </c>
      <c r="R101" s="378"/>
      <c r="S101" s="378"/>
      <c r="T101" s="378"/>
      <c r="U101" s="378"/>
      <c r="V101" s="63">
        <v>0</v>
      </c>
      <c r="W101" s="63">
        <v>0</v>
      </c>
      <c r="X101" s="64">
        <f t="shared" ref="X101:Z103" si="12">X102</f>
        <v>0</v>
      </c>
      <c r="Y101" s="64">
        <f t="shared" si="12"/>
        <v>1000</v>
      </c>
      <c r="Z101" s="64">
        <f t="shared" si="12"/>
        <v>1000</v>
      </c>
    </row>
    <row r="102" spans="1:26" ht="16.5" customHeight="1">
      <c r="A102" s="77"/>
      <c r="B102" s="73"/>
      <c r="C102" s="74"/>
      <c r="D102" s="76"/>
      <c r="E102" s="76"/>
      <c r="F102" s="249"/>
      <c r="G102" s="340" t="s">
        <v>172</v>
      </c>
      <c r="H102" s="340"/>
      <c r="I102" s="341"/>
      <c r="J102" s="55">
        <v>121</v>
      </c>
      <c r="K102" s="56">
        <v>503</v>
      </c>
      <c r="L102" s="57">
        <v>10</v>
      </c>
      <c r="M102" s="57">
        <v>1</v>
      </c>
      <c r="N102" s="58" t="s">
        <v>114</v>
      </c>
      <c r="O102" s="59">
        <v>0</v>
      </c>
      <c r="P102" s="60"/>
      <c r="Q102" s="61">
        <v>0</v>
      </c>
      <c r="R102" s="378"/>
      <c r="S102" s="378"/>
      <c r="T102" s="378"/>
      <c r="U102" s="378"/>
      <c r="V102" s="63">
        <v>0</v>
      </c>
      <c r="W102" s="63">
        <v>0</v>
      </c>
      <c r="X102" s="64">
        <f t="shared" si="12"/>
        <v>0</v>
      </c>
      <c r="Y102" s="64">
        <f t="shared" si="12"/>
        <v>1000</v>
      </c>
      <c r="Z102" s="64">
        <f t="shared" si="12"/>
        <v>1000</v>
      </c>
    </row>
    <row r="103" spans="1:26" ht="50.25" customHeight="1">
      <c r="A103" s="77"/>
      <c r="B103" s="73"/>
      <c r="C103" s="74"/>
      <c r="D103" s="76"/>
      <c r="E103" s="76"/>
      <c r="F103" s="249"/>
      <c r="G103" s="340" t="s">
        <v>218</v>
      </c>
      <c r="H103" s="340"/>
      <c r="I103" s="341"/>
      <c r="J103" s="55">
        <v>121</v>
      </c>
      <c r="K103" s="56">
        <v>0</v>
      </c>
      <c r="L103" s="66">
        <v>10</v>
      </c>
      <c r="M103" s="66">
        <v>1</v>
      </c>
      <c r="N103" s="67" t="s">
        <v>164</v>
      </c>
      <c r="O103" s="68">
        <v>0</v>
      </c>
      <c r="P103" s="60"/>
      <c r="Q103" s="61">
        <v>0</v>
      </c>
      <c r="R103" s="369"/>
      <c r="S103" s="369"/>
      <c r="T103" s="369"/>
      <c r="U103" s="369"/>
      <c r="V103" s="63">
        <v>0</v>
      </c>
      <c r="W103" s="63">
        <v>0</v>
      </c>
      <c r="X103" s="69">
        <f>X104</f>
        <v>0</v>
      </c>
      <c r="Y103" s="69">
        <f t="shared" si="12"/>
        <v>1000</v>
      </c>
      <c r="Z103" s="69">
        <f t="shared" si="12"/>
        <v>1000</v>
      </c>
    </row>
    <row r="104" spans="1:26" ht="16.5" customHeight="1">
      <c r="A104" s="77"/>
      <c r="B104" s="73"/>
      <c r="C104" s="74"/>
      <c r="D104" s="76"/>
      <c r="E104" s="76"/>
      <c r="F104" s="249"/>
      <c r="G104" s="340" t="s">
        <v>220</v>
      </c>
      <c r="H104" s="340"/>
      <c r="I104" s="341"/>
      <c r="J104" s="55">
        <v>121</v>
      </c>
      <c r="K104" s="56">
        <v>503</v>
      </c>
      <c r="L104" s="66">
        <v>10</v>
      </c>
      <c r="M104" s="66">
        <v>1</v>
      </c>
      <c r="N104" s="72">
        <v>5210000000</v>
      </c>
      <c r="O104" s="68">
        <v>0</v>
      </c>
      <c r="P104" s="60"/>
      <c r="Q104" s="61">
        <v>0</v>
      </c>
      <c r="R104" s="369"/>
      <c r="S104" s="369"/>
      <c r="T104" s="369"/>
      <c r="U104" s="369"/>
      <c r="V104" s="63">
        <v>0</v>
      </c>
      <c r="W104" s="63">
        <v>0</v>
      </c>
      <c r="X104" s="69">
        <f t="shared" ref="X104:Z106" si="13">X105</f>
        <v>0</v>
      </c>
      <c r="Y104" s="69">
        <f t="shared" si="13"/>
        <v>1000</v>
      </c>
      <c r="Z104" s="69">
        <f t="shared" si="13"/>
        <v>1000</v>
      </c>
    </row>
    <row r="105" spans="1:26" ht="16.5" customHeight="1">
      <c r="A105" s="77"/>
      <c r="B105" s="73"/>
      <c r="C105" s="74"/>
      <c r="D105" s="76"/>
      <c r="E105" s="76"/>
      <c r="F105" s="249"/>
      <c r="G105" s="340" t="s">
        <v>168</v>
      </c>
      <c r="H105" s="340"/>
      <c r="I105" s="341"/>
      <c r="J105" s="55">
        <v>121</v>
      </c>
      <c r="K105" s="56">
        <v>503</v>
      </c>
      <c r="L105" s="66">
        <v>10</v>
      </c>
      <c r="M105" s="66">
        <v>1</v>
      </c>
      <c r="N105" s="72">
        <v>5210025050</v>
      </c>
      <c r="O105" s="68">
        <v>0</v>
      </c>
      <c r="P105" s="60"/>
      <c r="Q105" s="61">
        <v>0</v>
      </c>
      <c r="R105" s="369"/>
      <c r="S105" s="369"/>
      <c r="T105" s="369"/>
      <c r="U105" s="369"/>
      <c r="V105" s="63">
        <v>0</v>
      </c>
      <c r="W105" s="63">
        <v>0</v>
      </c>
      <c r="X105" s="69">
        <f>X106</f>
        <v>0</v>
      </c>
      <c r="Y105" s="69">
        <f t="shared" si="13"/>
        <v>1000</v>
      </c>
      <c r="Z105" s="69">
        <f t="shared" si="13"/>
        <v>1000</v>
      </c>
    </row>
    <row r="106" spans="1:26" ht="16.5" customHeight="1">
      <c r="A106" s="77"/>
      <c r="B106" s="73"/>
      <c r="C106" s="74"/>
      <c r="D106" s="76"/>
      <c r="E106" s="76"/>
      <c r="F106" s="249"/>
      <c r="G106" s="340" t="s">
        <v>167</v>
      </c>
      <c r="H106" s="340"/>
      <c r="I106" s="341"/>
      <c r="J106" s="55">
        <v>121</v>
      </c>
      <c r="K106" s="56">
        <v>503</v>
      </c>
      <c r="L106" s="66">
        <v>10</v>
      </c>
      <c r="M106" s="66">
        <v>1</v>
      </c>
      <c r="N106" s="72">
        <v>5210025050</v>
      </c>
      <c r="O106" s="68">
        <v>310</v>
      </c>
      <c r="P106" s="60"/>
      <c r="Q106" s="61">
        <v>10000</v>
      </c>
      <c r="R106" s="369"/>
      <c r="S106" s="369"/>
      <c r="T106" s="369"/>
      <c r="U106" s="369"/>
      <c r="V106" s="63">
        <v>0</v>
      </c>
      <c r="W106" s="63">
        <v>0</v>
      </c>
      <c r="X106" s="69">
        <f>X107</f>
        <v>0</v>
      </c>
      <c r="Y106" s="69">
        <f t="shared" si="13"/>
        <v>1000</v>
      </c>
      <c r="Z106" s="69">
        <f t="shared" si="13"/>
        <v>1000</v>
      </c>
    </row>
    <row r="107" spans="1:26" ht="16.5" customHeight="1">
      <c r="A107" s="77"/>
      <c r="B107" s="73"/>
      <c r="C107" s="74"/>
      <c r="D107" s="76"/>
      <c r="E107" s="76"/>
      <c r="F107" s="249"/>
      <c r="G107" s="340" t="s">
        <v>250</v>
      </c>
      <c r="H107" s="340"/>
      <c r="I107" s="341"/>
      <c r="J107" s="55">
        <v>121</v>
      </c>
      <c r="K107" s="56">
        <v>503</v>
      </c>
      <c r="L107" s="66">
        <v>10</v>
      </c>
      <c r="M107" s="66">
        <v>1</v>
      </c>
      <c r="N107" s="72">
        <v>5210025050</v>
      </c>
      <c r="O107" s="68">
        <v>312</v>
      </c>
      <c r="P107" s="60"/>
      <c r="Q107" s="61">
        <v>10000</v>
      </c>
      <c r="R107" s="369"/>
      <c r="S107" s="369"/>
      <c r="T107" s="369"/>
      <c r="U107" s="369"/>
      <c r="V107" s="63">
        <v>0</v>
      </c>
      <c r="W107" s="63">
        <v>0</v>
      </c>
      <c r="X107" s="69">
        <v>0</v>
      </c>
      <c r="Y107" s="69">
        <v>1000</v>
      </c>
      <c r="Z107" s="69">
        <v>1000</v>
      </c>
    </row>
    <row r="108" spans="1:26" ht="19.5" customHeight="1">
      <c r="A108" s="78"/>
      <c r="B108" s="78"/>
      <c r="C108" s="78"/>
      <c r="D108" s="78"/>
      <c r="E108" s="78"/>
      <c r="F108" s="373" t="s">
        <v>146</v>
      </c>
      <c r="G108" s="373"/>
      <c r="H108" s="373"/>
      <c r="I108" s="373"/>
      <c r="J108" s="321" t="s">
        <v>157</v>
      </c>
      <c r="K108" s="322"/>
      <c r="L108" s="321" t="s">
        <v>157</v>
      </c>
      <c r="M108" s="321" t="s">
        <v>157</v>
      </c>
      <c r="N108" s="321" t="s">
        <v>157</v>
      </c>
      <c r="O108" s="321" t="s">
        <v>157</v>
      </c>
      <c r="P108" s="80"/>
      <c r="Q108" s="81">
        <v>10000</v>
      </c>
      <c r="R108" s="62"/>
      <c r="S108" s="62"/>
      <c r="T108" s="62"/>
      <c r="U108" s="62"/>
      <c r="V108" s="62">
        <v>0</v>
      </c>
      <c r="W108" s="62">
        <v>0</v>
      </c>
      <c r="X108" s="99">
        <f>X10</f>
        <v>5446232.5299999993</v>
      </c>
      <c r="Y108" s="82">
        <f>Y10</f>
        <v>3644300</v>
      </c>
      <c r="Z108" s="82">
        <f>Z10</f>
        <v>4033200</v>
      </c>
    </row>
    <row r="111" spans="1:26">
      <c r="M111" s="83" t="s">
        <v>149</v>
      </c>
    </row>
  </sheetData>
  <mergeCells count="131">
    <mergeCell ref="R40:U40"/>
    <mergeCell ref="A11:I11"/>
    <mergeCell ref="R11:U11"/>
    <mergeCell ref="R12:U12"/>
    <mergeCell ref="R13:U13"/>
    <mergeCell ref="R14:U14"/>
    <mergeCell ref="R16:U16"/>
    <mergeCell ref="R20:U20"/>
    <mergeCell ref="R21:U21"/>
    <mergeCell ref="R22:U22"/>
    <mergeCell ref="R23:U23"/>
    <mergeCell ref="R28:U28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C47:I47"/>
    <mergeCell ref="A48:I48"/>
    <mergeCell ref="E50:I50"/>
    <mergeCell ref="R48:U48"/>
    <mergeCell ref="R46:U46"/>
    <mergeCell ref="C21:I21"/>
    <mergeCell ref="F23:I23"/>
    <mergeCell ref="F28:I28"/>
    <mergeCell ref="F40:I40"/>
    <mergeCell ref="A46:I46"/>
    <mergeCell ref="R57:U57"/>
    <mergeCell ref="R58:U58"/>
    <mergeCell ref="A56:I56"/>
    <mergeCell ref="R49:U49"/>
    <mergeCell ref="R50:U50"/>
    <mergeCell ref="E51:I51"/>
    <mergeCell ref="R51:U51"/>
    <mergeCell ref="D49:I49"/>
    <mergeCell ref="R62:U62"/>
    <mergeCell ref="R63:U63"/>
    <mergeCell ref="F53:I53"/>
    <mergeCell ref="R47:U47"/>
    <mergeCell ref="F54:I54"/>
    <mergeCell ref="R54:U54"/>
    <mergeCell ref="F55:I55"/>
    <mergeCell ref="R55:U55"/>
    <mergeCell ref="R56:U56"/>
    <mergeCell ref="R69:U69"/>
    <mergeCell ref="D66:I66"/>
    <mergeCell ref="E67:I67"/>
    <mergeCell ref="R59:U59"/>
    <mergeCell ref="R60:U60"/>
    <mergeCell ref="R61:U61"/>
    <mergeCell ref="D59:I59"/>
    <mergeCell ref="E60:I60"/>
    <mergeCell ref="F61:I61"/>
    <mergeCell ref="F62:I62"/>
    <mergeCell ref="A79:I79"/>
    <mergeCell ref="R68:U68"/>
    <mergeCell ref="C64:I64"/>
    <mergeCell ref="R64:U64"/>
    <mergeCell ref="C63:I63"/>
    <mergeCell ref="R65:U65"/>
    <mergeCell ref="R66:U66"/>
    <mergeCell ref="R67:U67"/>
    <mergeCell ref="A65:I65"/>
    <mergeCell ref="F69:I69"/>
    <mergeCell ref="R91:U91"/>
    <mergeCell ref="A90:I90"/>
    <mergeCell ref="F70:I70"/>
    <mergeCell ref="R70:U70"/>
    <mergeCell ref="F68:I68"/>
    <mergeCell ref="R77:U77"/>
    <mergeCell ref="R78:U78"/>
    <mergeCell ref="R79:U79"/>
    <mergeCell ref="A77:I77"/>
    <mergeCell ref="C78:I78"/>
    <mergeCell ref="R80:U80"/>
    <mergeCell ref="R81:U81"/>
    <mergeCell ref="R82:U82"/>
    <mergeCell ref="D80:I80"/>
    <mergeCell ref="E81:I81"/>
    <mergeCell ref="F82:I82"/>
    <mergeCell ref="R89:U89"/>
    <mergeCell ref="A88:I88"/>
    <mergeCell ref="C89:I89"/>
    <mergeCell ref="R96:U96"/>
    <mergeCell ref="F83:I83"/>
    <mergeCell ref="R83:U83"/>
    <mergeCell ref="R88:U88"/>
    <mergeCell ref="F93:I93"/>
    <mergeCell ref="F95:I95"/>
    <mergeCell ref="R95:U95"/>
    <mergeCell ref="R29:U29"/>
    <mergeCell ref="F31:I31"/>
    <mergeCell ref="R31:U31"/>
    <mergeCell ref="R90:U90"/>
    <mergeCell ref="G105:I105"/>
    <mergeCell ref="R97:U97"/>
    <mergeCell ref="F92:I92"/>
    <mergeCell ref="R92:U92"/>
    <mergeCell ref="R103:U103"/>
    <mergeCell ref="D91:I91"/>
    <mergeCell ref="G107:I107"/>
    <mergeCell ref="R101:U101"/>
    <mergeCell ref="R102:U102"/>
    <mergeCell ref="A6:Z6"/>
    <mergeCell ref="A7:X7"/>
    <mergeCell ref="A9:I9"/>
    <mergeCell ref="A10:I10"/>
    <mergeCell ref="R10:U10"/>
    <mergeCell ref="R105:U105"/>
    <mergeCell ref="F29:I29"/>
    <mergeCell ref="F108:I108"/>
    <mergeCell ref="F52:I52"/>
    <mergeCell ref="R53:U53"/>
    <mergeCell ref="C57:I57"/>
    <mergeCell ref="A58:I58"/>
    <mergeCell ref="R93:U93"/>
    <mergeCell ref="R107:U107"/>
    <mergeCell ref="G101:I101"/>
    <mergeCell ref="F97:I97"/>
    <mergeCell ref="G106:I106"/>
    <mergeCell ref="R104:U104"/>
    <mergeCell ref="G102:I102"/>
    <mergeCell ref="G103:I103"/>
    <mergeCell ref="G104:I104"/>
    <mergeCell ref="F96:I96"/>
    <mergeCell ref="R106:U106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1"/>
  <sheetViews>
    <sheetView topLeftCell="G1" workbookViewId="0">
      <selection activeCell="AB14" sqref="AB14"/>
    </sheetView>
  </sheetViews>
  <sheetFormatPr defaultRowHeight="15"/>
  <cols>
    <col min="1" max="6" width="1" style="83" hidden="1" customWidth="1"/>
    <col min="7" max="8" width="1" style="83" customWidth="1"/>
    <col min="9" max="9" width="90" style="83" customWidth="1"/>
    <col min="10" max="10" width="16.1640625" style="95" customWidth="1"/>
    <col min="11" max="11" width="0" style="83" hidden="1" customWidth="1"/>
    <col min="12" max="12" width="4.5" style="83" bestFit="1" customWidth="1"/>
    <col min="13" max="13" width="4.83203125" style="83" bestFit="1" customWidth="1"/>
    <col min="14" max="14" width="5.83203125" style="95" bestFit="1" customWidth="1"/>
    <col min="15" max="22" width="0" style="83" hidden="1" customWidth="1"/>
    <col min="23" max="25" width="16" style="83" bestFit="1" customWidth="1"/>
    <col min="26" max="16384" width="9.33203125" style="83"/>
  </cols>
  <sheetData>
    <row r="1" spans="1:25">
      <c r="J1" s="84" t="s">
        <v>216</v>
      </c>
      <c r="N1" s="83"/>
    </row>
    <row r="2" spans="1:25">
      <c r="J2" s="84" t="s">
        <v>23</v>
      </c>
      <c r="N2" s="83"/>
    </row>
    <row r="3" spans="1:25">
      <c r="J3" s="84" t="s">
        <v>159</v>
      </c>
      <c r="N3" s="83"/>
    </row>
    <row r="4" spans="1:25">
      <c r="J4" s="85" t="s">
        <v>251</v>
      </c>
      <c r="N4" s="83"/>
    </row>
    <row r="5" spans="1:25">
      <c r="A5" s="86"/>
      <c r="B5" s="86"/>
      <c r="C5" s="86"/>
      <c r="D5" s="86"/>
      <c r="E5" s="86"/>
      <c r="F5" s="86"/>
      <c r="G5" s="86"/>
      <c r="H5" s="86"/>
      <c r="I5" s="87"/>
      <c r="J5" s="89"/>
      <c r="K5" s="88"/>
      <c r="L5" s="88"/>
      <c r="M5" s="88"/>
      <c r="N5" s="89"/>
      <c r="O5" s="88"/>
      <c r="P5" s="87"/>
      <c r="Q5" s="88"/>
      <c r="R5" s="86"/>
      <c r="S5" s="86"/>
      <c r="T5" s="86"/>
      <c r="U5" s="86"/>
      <c r="V5" s="86"/>
      <c r="W5" s="86"/>
    </row>
    <row r="6" spans="1:25" ht="57" customHeight="1">
      <c r="A6" s="415" t="s">
        <v>246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6"/>
      <c r="Y6" s="416"/>
    </row>
    <row r="7" spans="1:25" ht="18" customHeight="1">
      <c r="J7" s="83"/>
      <c r="N7" s="83"/>
      <c r="X7" s="86"/>
      <c r="Y7" s="83" t="s">
        <v>18</v>
      </c>
    </row>
    <row r="8" spans="1:25" ht="21" customHeight="1">
      <c r="A8" s="373" t="s">
        <v>100</v>
      </c>
      <c r="B8" s="373"/>
      <c r="C8" s="373"/>
      <c r="D8" s="373"/>
      <c r="E8" s="373"/>
      <c r="F8" s="373"/>
      <c r="G8" s="373"/>
      <c r="H8" s="373"/>
      <c r="I8" s="373"/>
      <c r="J8" s="90" t="s">
        <v>110</v>
      </c>
      <c r="K8" s="90" t="s">
        <v>109</v>
      </c>
      <c r="L8" s="90" t="s">
        <v>94</v>
      </c>
      <c r="M8" s="90" t="s">
        <v>95</v>
      </c>
      <c r="N8" s="90" t="s">
        <v>111</v>
      </c>
      <c r="O8" s="90" t="s">
        <v>112</v>
      </c>
      <c r="P8" s="90" t="s">
        <v>113</v>
      </c>
      <c r="Q8" s="90" t="s">
        <v>103</v>
      </c>
      <c r="R8" s="90" t="s">
        <v>104</v>
      </c>
      <c r="S8" s="90" t="s">
        <v>105</v>
      </c>
      <c r="T8" s="90" t="s">
        <v>106</v>
      </c>
      <c r="U8" s="90" t="s">
        <v>107</v>
      </c>
      <c r="V8" s="90"/>
      <c r="W8" s="90">
        <v>2022</v>
      </c>
      <c r="X8" s="91">
        <v>2023</v>
      </c>
      <c r="Y8" s="92">
        <v>2024</v>
      </c>
    </row>
    <row r="9" spans="1:25" ht="47.25" customHeight="1">
      <c r="A9" s="381" t="s">
        <v>218</v>
      </c>
      <c r="B9" s="381"/>
      <c r="C9" s="381"/>
      <c r="D9" s="381"/>
      <c r="E9" s="381"/>
      <c r="F9" s="381"/>
      <c r="G9" s="381"/>
      <c r="H9" s="381"/>
      <c r="I9" s="381"/>
      <c r="J9" s="58" t="s">
        <v>164</v>
      </c>
      <c r="K9" s="222">
        <v>0</v>
      </c>
      <c r="L9" s="57">
        <v>0</v>
      </c>
      <c r="M9" s="57">
        <v>0</v>
      </c>
      <c r="N9" s="59">
        <v>0</v>
      </c>
      <c r="O9" s="55"/>
      <c r="P9" s="223">
        <v>0</v>
      </c>
      <c r="Q9" s="378"/>
      <c r="R9" s="378"/>
      <c r="S9" s="378"/>
      <c r="T9" s="378"/>
      <c r="U9" s="62">
        <v>0</v>
      </c>
      <c r="V9" s="62">
        <v>0</v>
      </c>
      <c r="W9" s="64">
        <f>W10+W33+W39+W44+W49+W58+W71</f>
        <v>5445332.5299999993</v>
      </c>
      <c r="X9" s="64">
        <f>X10+X33+X39+X44+X49+X58+X71</f>
        <v>3644300</v>
      </c>
      <c r="Y9" s="64">
        <f>Y10+Y33+Y39+Y44+Y49+Y58+Y71</f>
        <v>4033200</v>
      </c>
    </row>
    <row r="10" spans="1:25" ht="31.5" customHeight="1">
      <c r="A10" s="97"/>
      <c r="B10" s="98"/>
      <c r="C10" s="398" t="s">
        <v>220</v>
      </c>
      <c r="D10" s="399"/>
      <c r="E10" s="399"/>
      <c r="F10" s="399"/>
      <c r="G10" s="399"/>
      <c r="H10" s="399"/>
      <c r="I10" s="400"/>
      <c r="J10" s="232" t="s">
        <v>170</v>
      </c>
      <c r="K10" s="233">
        <v>102</v>
      </c>
      <c r="L10" s="234">
        <v>0</v>
      </c>
      <c r="M10" s="234">
        <v>0</v>
      </c>
      <c r="N10" s="235">
        <v>0</v>
      </c>
      <c r="O10" s="236"/>
      <c r="P10" s="237">
        <v>0</v>
      </c>
      <c r="Q10" s="401"/>
      <c r="R10" s="401"/>
      <c r="S10" s="401"/>
      <c r="T10" s="401"/>
      <c r="U10" s="238">
        <v>0</v>
      </c>
      <c r="V10" s="238">
        <v>0</v>
      </c>
      <c r="W10" s="239">
        <f>W11+W15+W21+W26+W29</f>
        <v>2301977.62</v>
      </c>
      <c r="X10" s="239">
        <f>X11+X15+X21+X26+X29</f>
        <v>1708230</v>
      </c>
      <c r="Y10" s="239">
        <f>Y11+Y15+Y21+Y26+Y29</f>
        <v>1727330</v>
      </c>
    </row>
    <row r="11" spans="1:25" ht="23.25" customHeight="1">
      <c r="A11" s="96"/>
      <c r="B11" s="71"/>
      <c r="C11" s="65"/>
      <c r="D11" s="70"/>
      <c r="E11" s="389" t="s">
        <v>117</v>
      </c>
      <c r="F11" s="390"/>
      <c r="G11" s="390"/>
      <c r="H11" s="390"/>
      <c r="I11" s="391"/>
      <c r="J11" s="224">
        <v>5210010010</v>
      </c>
      <c r="K11" s="225">
        <v>102</v>
      </c>
      <c r="L11" s="226">
        <v>0</v>
      </c>
      <c r="M11" s="226">
        <v>0</v>
      </c>
      <c r="N11" s="227">
        <v>0</v>
      </c>
      <c r="O11" s="228"/>
      <c r="P11" s="229">
        <v>0</v>
      </c>
      <c r="Q11" s="402"/>
      <c r="R11" s="402"/>
      <c r="S11" s="402"/>
      <c r="T11" s="402"/>
      <c r="U11" s="230">
        <v>0</v>
      </c>
      <c r="V11" s="230">
        <v>0</v>
      </c>
      <c r="W11" s="231">
        <f>W12</f>
        <v>691428.75</v>
      </c>
      <c r="X11" s="231">
        <f t="shared" ref="X11:Y13" si="0">X12</f>
        <v>580000</v>
      </c>
      <c r="Y11" s="231">
        <f t="shared" si="0"/>
        <v>580000</v>
      </c>
    </row>
    <row r="12" spans="1:25" ht="23.25" customHeight="1">
      <c r="A12" s="412" t="s">
        <v>151</v>
      </c>
      <c r="B12" s="413"/>
      <c r="C12" s="413"/>
      <c r="D12" s="413"/>
      <c r="E12" s="413"/>
      <c r="F12" s="413"/>
      <c r="G12" s="413"/>
      <c r="H12" s="413"/>
      <c r="I12" s="414"/>
      <c r="J12" s="67" t="s">
        <v>165</v>
      </c>
      <c r="K12" s="56">
        <v>100</v>
      </c>
      <c r="L12" s="66">
        <v>1</v>
      </c>
      <c r="M12" s="66">
        <v>0</v>
      </c>
      <c r="N12" s="68">
        <v>0</v>
      </c>
      <c r="O12" s="60"/>
      <c r="P12" s="61">
        <v>0</v>
      </c>
      <c r="Q12" s="382"/>
      <c r="R12" s="383"/>
      <c r="S12" s="383"/>
      <c r="T12" s="384"/>
      <c r="U12" s="63">
        <v>0</v>
      </c>
      <c r="V12" s="63">
        <v>0</v>
      </c>
      <c r="W12" s="94">
        <f>W13</f>
        <v>691428.75</v>
      </c>
      <c r="X12" s="94">
        <f t="shared" si="0"/>
        <v>580000</v>
      </c>
      <c r="Y12" s="94">
        <f t="shared" si="0"/>
        <v>580000</v>
      </c>
    </row>
    <row r="13" spans="1:25" ht="30.75" customHeight="1">
      <c r="A13" s="97"/>
      <c r="B13" s="98"/>
      <c r="C13" s="389" t="s">
        <v>116</v>
      </c>
      <c r="D13" s="390"/>
      <c r="E13" s="390"/>
      <c r="F13" s="390"/>
      <c r="G13" s="390"/>
      <c r="H13" s="390"/>
      <c r="I13" s="391"/>
      <c r="J13" s="67" t="s">
        <v>165</v>
      </c>
      <c r="K13" s="56">
        <v>102</v>
      </c>
      <c r="L13" s="66">
        <v>1</v>
      </c>
      <c r="M13" s="66">
        <v>2</v>
      </c>
      <c r="N13" s="68">
        <v>0</v>
      </c>
      <c r="O13" s="60"/>
      <c r="P13" s="61">
        <v>0</v>
      </c>
      <c r="Q13" s="382"/>
      <c r="R13" s="383"/>
      <c r="S13" s="383"/>
      <c r="T13" s="384"/>
      <c r="U13" s="63">
        <v>0</v>
      </c>
      <c r="V13" s="63">
        <v>0</v>
      </c>
      <c r="W13" s="69">
        <f>W14</f>
        <v>691428.75</v>
      </c>
      <c r="X13" s="69">
        <f t="shared" si="0"/>
        <v>580000</v>
      </c>
      <c r="Y13" s="69">
        <f t="shared" si="0"/>
        <v>580000</v>
      </c>
    </row>
    <row r="14" spans="1:25" ht="15" customHeight="1">
      <c r="A14" s="96"/>
      <c r="B14" s="71"/>
      <c r="C14" s="65"/>
      <c r="D14" s="70"/>
      <c r="E14" s="70"/>
      <c r="F14" s="389" t="s">
        <v>118</v>
      </c>
      <c r="G14" s="390"/>
      <c r="H14" s="390"/>
      <c r="I14" s="391"/>
      <c r="J14" s="72">
        <v>5210010010</v>
      </c>
      <c r="K14" s="56">
        <v>102</v>
      </c>
      <c r="L14" s="66">
        <v>1</v>
      </c>
      <c r="M14" s="66">
        <v>2</v>
      </c>
      <c r="N14" s="68">
        <v>120</v>
      </c>
      <c r="O14" s="60"/>
      <c r="P14" s="61">
        <v>10000</v>
      </c>
      <c r="Q14" s="369"/>
      <c r="R14" s="369"/>
      <c r="S14" s="369"/>
      <c r="T14" s="369"/>
      <c r="U14" s="63">
        <v>0</v>
      </c>
      <c r="V14" s="63">
        <v>0</v>
      </c>
      <c r="W14" s="69">
        <v>691428.75</v>
      </c>
      <c r="X14" s="69">
        <v>580000</v>
      </c>
      <c r="Y14" s="69">
        <v>580000</v>
      </c>
    </row>
    <row r="15" spans="1:25" ht="15" customHeight="1">
      <c r="A15" s="96"/>
      <c r="B15" s="71"/>
      <c r="C15" s="65"/>
      <c r="D15" s="70"/>
      <c r="E15" s="398" t="s">
        <v>122</v>
      </c>
      <c r="F15" s="399"/>
      <c r="G15" s="399"/>
      <c r="H15" s="399"/>
      <c r="I15" s="400"/>
      <c r="J15" s="72">
        <v>5210010020</v>
      </c>
      <c r="K15" s="225">
        <v>102</v>
      </c>
      <c r="L15" s="66">
        <v>0</v>
      </c>
      <c r="M15" s="66">
        <v>0</v>
      </c>
      <c r="N15" s="68">
        <v>0</v>
      </c>
      <c r="O15" s="228"/>
      <c r="P15" s="229">
        <v>0</v>
      </c>
      <c r="Q15" s="402"/>
      <c r="R15" s="402"/>
      <c r="S15" s="402"/>
      <c r="T15" s="402"/>
      <c r="U15" s="230">
        <v>0</v>
      </c>
      <c r="V15" s="230">
        <v>0</v>
      </c>
      <c r="W15" s="69">
        <f>W16</f>
        <v>1469148.8699999999</v>
      </c>
      <c r="X15" s="69">
        <f t="shared" ref="W15:Y16" si="1">X16</f>
        <v>1110830</v>
      </c>
      <c r="Y15" s="69">
        <f t="shared" si="1"/>
        <v>1129930</v>
      </c>
    </row>
    <row r="16" spans="1:25" ht="15" customHeight="1">
      <c r="A16" s="412" t="s">
        <v>115</v>
      </c>
      <c r="B16" s="413"/>
      <c r="C16" s="413"/>
      <c r="D16" s="413"/>
      <c r="E16" s="413"/>
      <c r="F16" s="413"/>
      <c r="G16" s="413"/>
      <c r="H16" s="413"/>
      <c r="I16" s="414"/>
      <c r="J16" s="67" t="s">
        <v>166</v>
      </c>
      <c r="K16" s="56">
        <v>100</v>
      </c>
      <c r="L16" s="66">
        <v>1</v>
      </c>
      <c r="M16" s="66">
        <v>0</v>
      </c>
      <c r="N16" s="68">
        <v>0</v>
      </c>
      <c r="O16" s="60"/>
      <c r="P16" s="61">
        <v>0</v>
      </c>
      <c r="Q16" s="382"/>
      <c r="R16" s="383"/>
      <c r="S16" s="383"/>
      <c r="T16" s="384"/>
      <c r="U16" s="63">
        <v>0</v>
      </c>
      <c r="V16" s="63">
        <v>0</v>
      </c>
      <c r="W16" s="94">
        <f t="shared" si="1"/>
        <v>1469148.8699999999</v>
      </c>
      <c r="X16" s="94">
        <f t="shared" si="1"/>
        <v>1110830</v>
      </c>
      <c r="Y16" s="94">
        <f t="shared" si="1"/>
        <v>1129930</v>
      </c>
    </row>
    <row r="17" spans="1:25" ht="45" customHeight="1">
      <c r="A17" s="220"/>
      <c r="B17" s="221"/>
      <c r="C17" s="389" t="s">
        <v>121</v>
      </c>
      <c r="D17" s="390"/>
      <c r="E17" s="390"/>
      <c r="F17" s="390"/>
      <c r="G17" s="390"/>
      <c r="H17" s="390"/>
      <c r="I17" s="391"/>
      <c r="J17" s="72">
        <v>5210010020</v>
      </c>
      <c r="K17" s="56">
        <v>104</v>
      </c>
      <c r="L17" s="66">
        <v>1</v>
      </c>
      <c r="M17" s="66">
        <v>4</v>
      </c>
      <c r="N17" s="68">
        <v>0</v>
      </c>
      <c r="O17" s="60"/>
      <c r="P17" s="61">
        <v>0</v>
      </c>
      <c r="Q17" s="369"/>
      <c r="R17" s="369"/>
      <c r="S17" s="369"/>
      <c r="T17" s="369"/>
      <c r="U17" s="63">
        <v>0</v>
      </c>
      <c r="V17" s="63">
        <v>0</v>
      </c>
      <c r="W17" s="94">
        <f>W18+W19+W20</f>
        <v>1469148.8699999999</v>
      </c>
      <c r="X17" s="94">
        <f>X18+X19+X20</f>
        <v>1110830</v>
      </c>
      <c r="Y17" s="94">
        <f>Y18+Y19+Y20</f>
        <v>1129930</v>
      </c>
    </row>
    <row r="18" spans="1:25">
      <c r="A18" s="77"/>
      <c r="B18" s="73"/>
      <c r="C18" s="65"/>
      <c r="D18" s="70"/>
      <c r="E18" s="70"/>
      <c r="F18" s="374" t="s">
        <v>118</v>
      </c>
      <c r="G18" s="374"/>
      <c r="H18" s="374"/>
      <c r="I18" s="374"/>
      <c r="J18" s="72">
        <v>5210010020</v>
      </c>
      <c r="K18" s="56">
        <v>104</v>
      </c>
      <c r="L18" s="66">
        <v>1</v>
      </c>
      <c r="M18" s="66">
        <v>4</v>
      </c>
      <c r="N18" s="68">
        <v>120</v>
      </c>
      <c r="O18" s="60"/>
      <c r="P18" s="61">
        <v>10000</v>
      </c>
      <c r="Q18" s="369"/>
      <c r="R18" s="369"/>
      <c r="S18" s="369"/>
      <c r="T18" s="369"/>
      <c r="U18" s="63">
        <v>0</v>
      </c>
      <c r="V18" s="63">
        <v>0</v>
      </c>
      <c r="W18" s="69">
        <v>1081081.6599999999</v>
      </c>
      <c r="X18" s="69">
        <v>1076630</v>
      </c>
      <c r="Y18" s="69">
        <v>1095730</v>
      </c>
    </row>
    <row r="19" spans="1:25" ht="30.75" customHeight="1">
      <c r="A19" s="77"/>
      <c r="B19" s="73"/>
      <c r="C19" s="65"/>
      <c r="D19" s="70"/>
      <c r="E19" s="70"/>
      <c r="F19" s="70"/>
      <c r="G19" s="70"/>
      <c r="H19" s="70"/>
      <c r="I19" s="70" t="s">
        <v>123</v>
      </c>
      <c r="J19" s="72">
        <v>5210010020</v>
      </c>
      <c r="K19" s="56"/>
      <c r="L19" s="66">
        <v>1</v>
      </c>
      <c r="M19" s="66">
        <v>4</v>
      </c>
      <c r="N19" s="68">
        <v>240</v>
      </c>
      <c r="O19" s="60"/>
      <c r="P19" s="61"/>
      <c r="Q19" s="63"/>
      <c r="R19" s="63"/>
      <c r="S19" s="63"/>
      <c r="T19" s="63"/>
      <c r="U19" s="63"/>
      <c r="V19" s="63"/>
      <c r="W19" s="94">
        <v>356067.21</v>
      </c>
      <c r="X19" s="94">
        <v>20000</v>
      </c>
      <c r="Y19" s="94">
        <v>20000</v>
      </c>
    </row>
    <row r="20" spans="1:25">
      <c r="A20" s="77"/>
      <c r="B20" s="73"/>
      <c r="C20" s="65"/>
      <c r="D20" s="70"/>
      <c r="E20" s="70"/>
      <c r="F20" s="374" t="s">
        <v>125</v>
      </c>
      <c r="G20" s="374"/>
      <c r="H20" s="374"/>
      <c r="I20" s="374"/>
      <c r="J20" s="72">
        <v>5210010020</v>
      </c>
      <c r="K20" s="56">
        <v>104</v>
      </c>
      <c r="L20" s="66">
        <v>1</v>
      </c>
      <c r="M20" s="66">
        <v>4</v>
      </c>
      <c r="N20" s="68" t="s">
        <v>126</v>
      </c>
      <c r="O20" s="60"/>
      <c r="P20" s="61">
        <v>10000</v>
      </c>
      <c r="Q20" s="369"/>
      <c r="R20" s="369"/>
      <c r="S20" s="369"/>
      <c r="T20" s="369"/>
      <c r="U20" s="63">
        <v>0</v>
      </c>
      <c r="V20" s="63">
        <v>0</v>
      </c>
      <c r="W20" s="69">
        <v>32000</v>
      </c>
      <c r="X20" s="69">
        <v>14200</v>
      </c>
      <c r="Y20" s="69">
        <v>14200</v>
      </c>
    </row>
    <row r="21" spans="1:25">
      <c r="A21" s="77"/>
      <c r="B21" s="73"/>
      <c r="C21" s="65"/>
      <c r="D21" s="70"/>
      <c r="E21" s="70"/>
      <c r="F21" s="70"/>
      <c r="G21" s="70"/>
      <c r="H21" s="70"/>
      <c r="I21" s="70" t="s">
        <v>233</v>
      </c>
      <c r="J21" s="72">
        <v>5210097080</v>
      </c>
      <c r="K21" s="56"/>
      <c r="L21" s="66">
        <v>0</v>
      </c>
      <c r="M21" s="66">
        <v>0</v>
      </c>
      <c r="N21" s="68">
        <v>0</v>
      </c>
      <c r="O21" s="60"/>
      <c r="P21" s="61"/>
      <c r="Q21" s="63"/>
      <c r="R21" s="63"/>
      <c r="S21" s="63"/>
      <c r="T21" s="63"/>
      <c r="U21" s="63"/>
      <c r="V21" s="63"/>
      <c r="W21" s="69">
        <f t="shared" ref="W21:Y23" si="2">W22</f>
        <v>125000</v>
      </c>
      <c r="X21" s="69">
        <f t="shared" si="2"/>
        <v>0</v>
      </c>
      <c r="Y21" s="69">
        <f t="shared" si="2"/>
        <v>0</v>
      </c>
    </row>
    <row r="22" spans="1:25">
      <c r="A22" s="77"/>
      <c r="B22" s="73"/>
      <c r="C22" s="65"/>
      <c r="D22" s="70"/>
      <c r="E22" s="70"/>
      <c r="F22" s="70"/>
      <c r="G22" s="70"/>
      <c r="H22" s="70"/>
      <c r="I22" s="70" t="s">
        <v>151</v>
      </c>
      <c r="J22" s="72">
        <v>5210097080</v>
      </c>
      <c r="K22" s="56"/>
      <c r="L22" s="66">
        <v>1</v>
      </c>
      <c r="M22" s="66">
        <v>0</v>
      </c>
      <c r="N22" s="68">
        <v>0</v>
      </c>
      <c r="O22" s="60"/>
      <c r="P22" s="61"/>
      <c r="Q22" s="63"/>
      <c r="R22" s="63"/>
      <c r="S22" s="63"/>
      <c r="T22" s="63"/>
      <c r="U22" s="63"/>
      <c r="V22" s="63"/>
      <c r="W22" s="69">
        <f t="shared" si="2"/>
        <v>125000</v>
      </c>
      <c r="X22" s="69">
        <f t="shared" si="2"/>
        <v>0</v>
      </c>
      <c r="Y22" s="69">
        <f t="shared" si="2"/>
        <v>0</v>
      </c>
    </row>
    <row r="23" spans="1:25" ht="46.5" customHeight="1">
      <c r="A23" s="77"/>
      <c r="B23" s="73"/>
      <c r="C23" s="65"/>
      <c r="D23" s="70"/>
      <c r="E23" s="70"/>
      <c r="F23" s="70"/>
      <c r="G23" s="70"/>
      <c r="H23" s="70"/>
      <c r="I23" s="70" t="s">
        <v>121</v>
      </c>
      <c r="J23" s="72">
        <v>5210097080</v>
      </c>
      <c r="K23" s="56"/>
      <c r="L23" s="66">
        <v>1</v>
      </c>
      <c r="M23" s="66">
        <v>4</v>
      </c>
      <c r="N23" s="68">
        <v>0</v>
      </c>
      <c r="O23" s="60"/>
      <c r="P23" s="61"/>
      <c r="Q23" s="63"/>
      <c r="R23" s="63"/>
      <c r="S23" s="63"/>
      <c r="T23" s="63"/>
      <c r="U23" s="63"/>
      <c r="V23" s="63"/>
      <c r="W23" s="69">
        <f t="shared" si="2"/>
        <v>125000</v>
      </c>
      <c r="X23" s="69">
        <f t="shared" si="2"/>
        <v>0</v>
      </c>
      <c r="Y23" s="69">
        <f t="shared" si="2"/>
        <v>0</v>
      </c>
    </row>
    <row r="24" spans="1:25">
      <c r="A24" s="77"/>
      <c r="B24" s="73"/>
      <c r="C24" s="65"/>
      <c r="D24" s="70"/>
      <c r="E24" s="70"/>
      <c r="F24" s="70"/>
      <c r="G24" s="70"/>
      <c r="H24" s="70"/>
      <c r="I24" s="70" t="s">
        <v>118</v>
      </c>
      <c r="J24" s="72">
        <v>5210097080</v>
      </c>
      <c r="K24" s="56"/>
      <c r="L24" s="66">
        <v>1</v>
      </c>
      <c r="M24" s="66">
        <v>4</v>
      </c>
      <c r="N24" s="68">
        <v>120</v>
      </c>
      <c r="O24" s="60"/>
      <c r="P24" s="61"/>
      <c r="Q24" s="63"/>
      <c r="R24" s="63"/>
      <c r="S24" s="63"/>
      <c r="T24" s="63"/>
      <c r="U24" s="63"/>
      <c r="V24" s="63"/>
      <c r="W24" s="69">
        <v>125000</v>
      </c>
      <c r="X24" s="69">
        <v>0</v>
      </c>
      <c r="Y24" s="69">
        <v>0</v>
      </c>
    </row>
    <row r="25" spans="1:25" ht="30">
      <c r="A25" s="77"/>
      <c r="B25" s="73"/>
      <c r="C25" s="65"/>
      <c r="D25" s="70"/>
      <c r="E25" s="70"/>
      <c r="F25" s="70"/>
      <c r="G25" s="70"/>
      <c r="H25" s="70"/>
      <c r="I25" s="308" t="s">
        <v>128</v>
      </c>
      <c r="J25" s="72">
        <v>5210010080</v>
      </c>
      <c r="K25" s="56"/>
      <c r="L25" s="66">
        <v>0</v>
      </c>
      <c r="M25" s="66">
        <v>0</v>
      </c>
      <c r="N25" s="68">
        <v>0</v>
      </c>
      <c r="O25" s="60"/>
      <c r="P25" s="61"/>
      <c r="Q25" s="63"/>
      <c r="R25" s="63"/>
      <c r="S25" s="63"/>
      <c r="T25" s="63"/>
      <c r="U25" s="63"/>
      <c r="V25" s="63"/>
      <c r="W25" s="69">
        <f t="shared" ref="W25:Y26" si="3">W26</f>
        <v>16400</v>
      </c>
      <c r="X25" s="69">
        <f t="shared" si="3"/>
        <v>16400</v>
      </c>
      <c r="Y25" s="69">
        <f t="shared" si="3"/>
        <v>16400</v>
      </c>
    </row>
    <row r="26" spans="1:25" ht="33.75" customHeight="1">
      <c r="A26" s="220"/>
      <c r="B26" s="221"/>
      <c r="C26" s="70"/>
      <c r="D26" s="70"/>
      <c r="E26" s="70"/>
      <c r="F26" s="70"/>
      <c r="G26" s="70"/>
      <c r="H26" s="70"/>
      <c r="I26" s="308" t="s">
        <v>151</v>
      </c>
      <c r="J26" s="224">
        <v>5210010080</v>
      </c>
      <c r="K26" s="225">
        <v>104</v>
      </c>
      <c r="L26" s="226">
        <v>1</v>
      </c>
      <c r="M26" s="226">
        <v>0</v>
      </c>
      <c r="N26" s="227">
        <v>0</v>
      </c>
      <c r="O26" s="228"/>
      <c r="P26" s="229"/>
      <c r="Q26" s="230"/>
      <c r="R26" s="230"/>
      <c r="S26" s="230"/>
      <c r="T26" s="230"/>
      <c r="U26" s="230"/>
      <c r="V26" s="230"/>
      <c r="W26" s="231">
        <f t="shared" si="3"/>
        <v>16400</v>
      </c>
      <c r="X26" s="231">
        <f t="shared" si="3"/>
        <v>16400</v>
      </c>
      <c r="Y26" s="231">
        <f t="shared" si="3"/>
        <v>16400</v>
      </c>
    </row>
    <row r="27" spans="1:25" ht="35.25" customHeight="1">
      <c r="A27" s="77"/>
      <c r="B27" s="73"/>
      <c r="C27" s="65"/>
      <c r="D27" s="70"/>
      <c r="E27" s="70"/>
      <c r="F27" s="70"/>
      <c r="G27" s="70"/>
      <c r="H27" s="70"/>
      <c r="I27" s="308" t="s">
        <v>127</v>
      </c>
      <c r="J27" s="72">
        <v>5210010080</v>
      </c>
      <c r="K27" s="56">
        <v>104</v>
      </c>
      <c r="L27" s="66">
        <v>1</v>
      </c>
      <c r="M27" s="66">
        <v>6</v>
      </c>
      <c r="N27" s="68">
        <v>0</v>
      </c>
      <c r="O27" s="60"/>
      <c r="P27" s="61"/>
      <c r="Q27" s="63"/>
      <c r="R27" s="63"/>
      <c r="S27" s="63"/>
      <c r="T27" s="63"/>
      <c r="U27" s="63"/>
      <c r="V27" s="63"/>
      <c r="W27" s="69">
        <v>16400</v>
      </c>
      <c r="X27" s="69">
        <v>16400</v>
      </c>
      <c r="Y27" s="69">
        <v>16400</v>
      </c>
    </row>
    <row r="28" spans="1:25">
      <c r="A28" s="77"/>
      <c r="B28" s="73"/>
      <c r="C28" s="65"/>
      <c r="D28" s="70"/>
      <c r="E28" s="70"/>
      <c r="F28" s="374" t="s">
        <v>125</v>
      </c>
      <c r="G28" s="374"/>
      <c r="H28" s="374"/>
      <c r="I28" s="374"/>
      <c r="J28" s="72">
        <v>5210010080</v>
      </c>
      <c r="K28" s="56">
        <v>104</v>
      </c>
      <c r="L28" s="66">
        <v>1</v>
      </c>
      <c r="M28" s="66">
        <v>6</v>
      </c>
      <c r="N28" s="68" t="s">
        <v>126</v>
      </c>
      <c r="O28" s="60"/>
      <c r="P28" s="61">
        <v>10000</v>
      </c>
      <c r="Q28" s="369"/>
      <c r="R28" s="369"/>
      <c r="S28" s="369"/>
      <c r="T28" s="369"/>
      <c r="U28" s="63">
        <v>0</v>
      </c>
      <c r="V28" s="63">
        <v>0</v>
      </c>
      <c r="W28" s="69">
        <v>16400</v>
      </c>
      <c r="X28" s="69">
        <v>16400</v>
      </c>
      <c r="Y28" s="69">
        <v>16400</v>
      </c>
    </row>
    <row r="29" spans="1:25">
      <c r="A29" s="77"/>
      <c r="B29" s="73"/>
      <c r="C29" s="65"/>
      <c r="D29" s="70"/>
      <c r="E29" s="70"/>
      <c r="F29" s="70"/>
      <c r="G29" s="70"/>
      <c r="H29" s="70"/>
      <c r="I29" s="314" t="s">
        <v>168</v>
      </c>
      <c r="J29" s="72">
        <v>5210025050</v>
      </c>
      <c r="K29" s="56"/>
      <c r="L29" s="66">
        <v>0</v>
      </c>
      <c r="M29" s="66">
        <v>0</v>
      </c>
      <c r="N29" s="68">
        <v>0</v>
      </c>
      <c r="O29" s="60"/>
      <c r="P29" s="61"/>
      <c r="Q29" s="63"/>
      <c r="R29" s="63"/>
      <c r="S29" s="63"/>
      <c r="T29" s="63"/>
      <c r="U29" s="63"/>
      <c r="V29" s="63"/>
      <c r="W29" s="69">
        <f t="shared" ref="W29:Y31" si="4">W30</f>
        <v>0</v>
      </c>
      <c r="X29" s="69">
        <f t="shared" si="4"/>
        <v>1000</v>
      </c>
      <c r="Y29" s="69">
        <f t="shared" si="4"/>
        <v>1000</v>
      </c>
    </row>
    <row r="30" spans="1:25">
      <c r="A30" s="77"/>
      <c r="B30" s="73"/>
      <c r="C30" s="65"/>
      <c r="D30" s="70"/>
      <c r="E30" s="70"/>
      <c r="F30" s="70"/>
      <c r="G30" s="70"/>
      <c r="H30" s="70"/>
      <c r="I30" s="314" t="s">
        <v>169</v>
      </c>
      <c r="J30" s="72">
        <v>5210025050</v>
      </c>
      <c r="K30" s="56"/>
      <c r="L30" s="66">
        <v>10</v>
      </c>
      <c r="M30" s="66">
        <v>0</v>
      </c>
      <c r="N30" s="68">
        <v>0</v>
      </c>
      <c r="O30" s="60"/>
      <c r="P30" s="61"/>
      <c r="Q30" s="63"/>
      <c r="R30" s="63"/>
      <c r="S30" s="63"/>
      <c r="T30" s="63"/>
      <c r="U30" s="63"/>
      <c r="V30" s="63"/>
      <c r="W30" s="69">
        <f t="shared" si="4"/>
        <v>0</v>
      </c>
      <c r="X30" s="69">
        <f t="shared" si="4"/>
        <v>1000</v>
      </c>
      <c r="Y30" s="69">
        <f t="shared" si="4"/>
        <v>1000</v>
      </c>
    </row>
    <row r="31" spans="1:25">
      <c r="A31" s="77"/>
      <c r="B31" s="73"/>
      <c r="C31" s="65"/>
      <c r="D31" s="70"/>
      <c r="E31" s="70"/>
      <c r="F31" s="70"/>
      <c r="G31" s="70"/>
      <c r="H31" s="70"/>
      <c r="I31" s="314" t="s">
        <v>172</v>
      </c>
      <c r="J31" s="72">
        <v>5210025050</v>
      </c>
      <c r="K31" s="56"/>
      <c r="L31" s="66">
        <v>10</v>
      </c>
      <c r="M31" s="66">
        <v>1</v>
      </c>
      <c r="N31" s="68">
        <v>0</v>
      </c>
      <c r="O31" s="60"/>
      <c r="P31" s="61"/>
      <c r="Q31" s="63"/>
      <c r="R31" s="63"/>
      <c r="S31" s="63"/>
      <c r="T31" s="63"/>
      <c r="U31" s="63"/>
      <c r="V31" s="63"/>
      <c r="W31" s="69">
        <f t="shared" si="4"/>
        <v>0</v>
      </c>
      <c r="X31" s="69">
        <f t="shared" si="4"/>
        <v>1000</v>
      </c>
      <c r="Y31" s="69">
        <f t="shared" si="4"/>
        <v>1000</v>
      </c>
    </row>
    <row r="32" spans="1:25">
      <c r="A32" s="77"/>
      <c r="B32" s="73"/>
      <c r="C32" s="65"/>
      <c r="D32" s="70"/>
      <c r="E32" s="70"/>
      <c r="F32" s="70"/>
      <c r="G32" s="70"/>
      <c r="H32" s="70"/>
      <c r="I32" s="314" t="s">
        <v>167</v>
      </c>
      <c r="J32" s="72">
        <v>5210025050</v>
      </c>
      <c r="K32" s="56"/>
      <c r="L32" s="66">
        <v>10</v>
      </c>
      <c r="M32" s="66">
        <v>1</v>
      </c>
      <c r="N32" s="68">
        <v>310</v>
      </c>
      <c r="O32" s="60"/>
      <c r="P32" s="61"/>
      <c r="Q32" s="63"/>
      <c r="R32" s="63"/>
      <c r="S32" s="63"/>
      <c r="T32" s="63"/>
      <c r="U32" s="63"/>
      <c r="V32" s="63"/>
      <c r="W32" s="69">
        <v>0</v>
      </c>
      <c r="X32" s="69">
        <v>1000</v>
      </c>
      <c r="Y32" s="69">
        <v>1000</v>
      </c>
    </row>
    <row r="33" spans="1:25" s="244" customFormat="1" ht="35.25" customHeight="1">
      <c r="A33" s="240"/>
      <c r="B33" s="241"/>
      <c r="C33" s="242"/>
      <c r="D33" s="411" t="s">
        <v>131</v>
      </c>
      <c r="E33" s="411"/>
      <c r="F33" s="411"/>
      <c r="G33" s="411"/>
      <c r="H33" s="411"/>
      <c r="I33" s="411"/>
      <c r="J33" s="243">
        <v>5220000000</v>
      </c>
      <c r="K33" s="233">
        <v>203</v>
      </c>
      <c r="L33" s="234">
        <v>0</v>
      </c>
      <c r="M33" s="234">
        <v>0</v>
      </c>
      <c r="N33" s="235">
        <v>0</v>
      </c>
      <c r="O33" s="236"/>
      <c r="P33" s="237">
        <v>0</v>
      </c>
      <c r="Q33" s="401"/>
      <c r="R33" s="401"/>
      <c r="S33" s="401"/>
      <c r="T33" s="401"/>
      <c r="U33" s="238">
        <v>0</v>
      </c>
      <c r="V33" s="238">
        <v>0</v>
      </c>
      <c r="W33" s="239">
        <f t="shared" ref="W33:Y35" si="5">W34</f>
        <v>111000</v>
      </c>
      <c r="X33" s="239">
        <f t="shared" si="5"/>
        <v>108300</v>
      </c>
      <c r="Y33" s="239">
        <f t="shared" si="5"/>
        <v>112100</v>
      </c>
    </row>
    <row r="34" spans="1:25" ht="29.25" customHeight="1">
      <c r="A34" s="408" t="s">
        <v>247</v>
      </c>
      <c r="B34" s="408"/>
      <c r="C34" s="408"/>
      <c r="D34" s="408"/>
      <c r="E34" s="408"/>
      <c r="F34" s="408"/>
      <c r="G34" s="408"/>
      <c r="H34" s="408"/>
      <c r="I34" s="408"/>
      <c r="J34" s="67" t="s">
        <v>225</v>
      </c>
      <c r="K34" s="56">
        <v>200</v>
      </c>
      <c r="L34" s="66">
        <v>0</v>
      </c>
      <c r="M34" s="66">
        <v>0</v>
      </c>
      <c r="N34" s="68">
        <v>0</v>
      </c>
      <c r="O34" s="60"/>
      <c r="P34" s="61">
        <v>0</v>
      </c>
      <c r="Q34" s="369"/>
      <c r="R34" s="369"/>
      <c r="S34" s="369"/>
      <c r="T34" s="369"/>
      <c r="U34" s="63">
        <v>0</v>
      </c>
      <c r="V34" s="63">
        <v>0</v>
      </c>
      <c r="W34" s="94">
        <f t="shared" si="5"/>
        <v>111000</v>
      </c>
      <c r="X34" s="94">
        <f t="shared" si="5"/>
        <v>108300</v>
      </c>
      <c r="Y34" s="94">
        <f t="shared" si="5"/>
        <v>112100</v>
      </c>
    </row>
    <row r="35" spans="1:25">
      <c r="A35" s="220"/>
      <c r="B35" s="221"/>
      <c r="C35" s="374" t="s">
        <v>152</v>
      </c>
      <c r="D35" s="374"/>
      <c r="E35" s="374"/>
      <c r="F35" s="374"/>
      <c r="G35" s="374"/>
      <c r="H35" s="374"/>
      <c r="I35" s="374"/>
      <c r="J35" s="67" t="s">
        <v>225</v>
      </c>
      <c r="K35" s="56">
        <v>203</v>
      </c>
      <c r="L35" s="66">
        <v>2</v>
      </c>
      <c r="M35" s="66">
        <v>0</v>
      </c>
      <c r="N35" s="68">
        <v>0</v>
      </c>
      <c r="O35" s="60"/>
      <c r="P35" s="61">
        <v>0</v>
      </c>
      <c r="Q35" s="369"/>
      <c r="R35" s="369"/>
      <c r="S35" s="369"/>
      <c r="T35" s="369"/>
      <c r="U35" s="63">
        <v>0</v>
      </c>
      <c r="V35" s="63">
        <v>0</v>
      </c>
      <c r="W35" s="94">
        <f>W36</f>
        <v>111000</v>
      </c>
      <c r="X35" s="94">
        <f t="shared" si="5"/>
        <v>108300</v>
      </c>
      <c r="Y35" s="94">
        <f t="shared" si="5"/>
        <v>112100</v>
      </c>
    </row>
    <row r="36" spans="1:25" ht="21" customHeight="1">
      <c r="A36" s="77"/>
      <c r="B36" s="73"/>
      <c r="C36" s="65"/>
      <c r="D36" s="70"/>
      <c r="E36" s="374" t="s">
        <v>130</v>
      </c>
      <c r="F36" s="374"/>
      <c r="G36" s="374"/>
      <c r="H36" s="374"/>
      <c r="I36" s="374"/>
      <c r="J36" s="72">
        <v>5220051180</v>
      </c>
      <c r="K36" s="56">
        <v>203</v>
      </c>
      <c r="L36" s="66">
        <v>2</v>
      </c>
      <c r="M36" s="66">
        <v>3</v>
      </c>
      <c r="N36" s="68">
        <v>0</v>
      </c>
      <c r="O36" s="60"/>
      <c r="P36" s="61">
        <v>0</v>
      </c>
      <c r="Q36" s="369"/>
      <c r="R36" s="369"/>
      <c r="S36" s="369"/>
      <c r="T36" s="369"/>
      <c r="U36" s="63">
        <v>0</v>
      </c>
      <c r="V36" s="63">
        <v>0</v>
      </c>
      <c r="W36" s="69">
        <f>W37+W38</f>
        <v>111000</v>
      </c>
      <c r="X36" s="69">
        <f>X37+X38</f>
        <v>108300</v>
      </c>
      <c r="Y36" s="69">
        <f>Y37+Y38</f>
        <v>112100</v>
      </c>
    </row>
    <row r="37" spans="1:25">
      <c r="A37" s="77"/>
      <c r="B37" s="73"/>
      <c r="C37" s="65"/>
      <c r="D37" s="70"/>
      <c r="E37" s="374" t="s">
        <v>132</v>
      </c>
      <c r="F37" s="374"/>
      <c r="G37" s="374"/>
      <c r="H37" s="374"/>
      <c r="I37" s="374"/>
      <c r="J37" s="72">
        <v>5220051180</v>
      </c>
      <c r="K37" s="56">
        <v>203</v>
      </c>
      <c r="L37" s="66">
        <v>2</v>
      </c>
      <c r="M37" s="66">
        <v>3</v>
      </c>
      <c r="N37" s="68">
        <v>120</v>
      </c>
      <c r="O37" s="60"/>
      <c r="P37" s="61">
        <v>0</v>
      </c>
      <c r="Q37" s="369"/>
      <c r="R37" s="369"/>
      <c r="S37" s="369"/>
      <c r="T37" s="369"/>
      <c r="U37" s="63">
        <v>0</v>
      </c>
      <c r="V37" s="63">
        <v>0</v>
      </c>
      <c r="W37" s="69">
        <v>111000</v>
      </c>
      <c r="X37" s="69">
        <v>107000</v>
      </c>
      <c r="Y37" s="69">
        <v>110800</v>
      </c>
    </row>
    <row r="38" spans="1:25" ht="33.75" customHeight="1">
      <c r="A38" s="77"/>
      <c r="B38" s="73"/>
      <c r="C38" s="65"/>
      <c r="D38" s="70"/>
      <c r="E38" s="70"/>
      <c r="F38" s="374" t="s">
        <v>123</v>
      </c>
      <c r="G38" s="374"/>
      <c r="H38" s="374"/>
      <c r="I38" s="374"/>
      <c r="J38" s="72">
        <v>5220051180</v>
      </c>
      <c r="K38" s="56">
        <v>203</v>
      </c>
      <c r="L38" s="66">
        <v>2</v>
      </c>
      <c r="M38" s="66">
        <v>3</v>
      </c>
      <c r="N38" s="68">
        <v>240</v>
      </c>
      <c r="O38" s="60"/>
      <c r="P38" s="61">
        <v>10000</v>
      </c>
      <c r="Q38" s="369"/>
      <c r="R38" s="369"/>
      <c r="S38" s="369"/>
      <c r="T38" s="369"/>
      <c r="U38" s="63">
        <v>0</v>
      </c>
      <c r="V38" s="63">
        <v>0</v>
      </c>
      <c r="W38" s="69">
        <v>0</v>
      </c>
      <c r="X38" s="69">
        <v>1300</v>
      </c>
      <c r="Y38" s="69">
        <v>1300</v>
      </c>
    </row>
    <row r="39" spans="1:25" s="244" customFormat="1" ht="29.25" customHeight="1">
      <c r="A39" s="240"/>
      <c r="B39" s="241"/>
      <c r="C39" s="242"/>
      <c r="D39" s="411" t="s">
        <v>160</v>
      </c>
      <c r="E39" s="411"/>
      <c r="F39" s="411"/>
      <c r="G39" s="411"/>
      <c r="H39" s="411"/>
      <c r="I39" s="411"/>
      <c r="J39" s="243">
        <v>5230000000</v>
      </c>
      <c r="K39" s="233">
        <v>310</v>
      </c>
      <c r="L39" s="234">
        <v>0</v>
      </c>
      <c r="M39" s="234">
        <v>0</v>
      </c>
      <c r="N39" s="235">
        <v>0</v>
      </c>
      <c r="O39" s="236"/>
      <c r="P39" s="237">
        <v>0</v>
      </c>
      <c r="Q39" s="401"/>
      <c r="R39" s="401"/>
      <c r="S39" s="401"/>
      <c r="T39" s="401"/>
      <c r="U39" s="238">
        <v>0</v>
      </c>
      <c r="V39" s="238">
        <v>0</v>
      </c>
      <c r="W39" s="239">
        <f t="shared" ref="W39:Y42" si="6">W40</f>
        <v>49560</v>
      </c>
      <c r="X39" s="239">
        <f t="shared" si="6"/>
        <v>1000</v>
      </c>
      <c r="Y39" s="239">
        <f t="shared" si="6"/>
        <v>1000</v>
      </c>
    </row>
    <row r="40" spans="1:25" ht="31.5" customHeight="1">
      <c r="A40" s="377" t="s">
        <v>134</v>
      </c>
      <c r="B40" s="377"/>
      <c r="C40" s="377"/>
      <c r="D40" s="377"/>
      <c r="E40" s="377"/>
      <c r="F40" s="377"/>
      <c r="G40" s="377"/>
      <c r="H40" s="377"/>
      <c r="I40" s="377"/>
      <c r="J40" s="67" t="s">
        <v>226</v>
      </c>
      <c r="K40" s="56">
        <v>300</v>
      </c>
      <c r="L40" s="66">
        <v>0</v>
      </c>
      <c r="M40" s="66">
        <v>0</v>
      </c>
      <c r="N40" s="68">
        <v>0</v>
      </c>
      <c r="O40" s="60"/>
      <c r="P40" s="61">
        <v>0</v>
      </c>
      <c r="Q40" s="369"/>
      <c r="R40" s="369"/>
      <c r="S40" s="369"/>
      <c r="T40" s="369"/>
      <c r="U40" s="63">
        <v>0</v>
      </c>
      <c r="V40" s="63">
        <v>0</v>
      </c>
      <c r="W40" s="69">
        <f t="shared" ref="W40:Y41" si="7">W41</f>
        <v>49560</v>
      </c>
      <c r="X40" s="69">
        <f t="shared" si="7"/>
        <v>1000</v>
      </c>
      <c r="Y40" s="69">
        <f t="shared" si="7"/>
        <v>1000</v>
      </c>
    </row>
    <row r="41" spans="1:25" ht="21" customHeight="1">
      <c r="A41" s="220"/>
      <c r="B41" s="221"/>
      <c r="C41" s="374" t="s">
        <v>153</v>
      </c>
      <c r="D41" s="374"/>
      <c r="E41" s="374"/>
      <c r="F41" s="374"/>
      <c r="G41" s="374"/>
      <c r="H41" s="374"/>
      <c r="I41" s="374"/>
      <c r="J41" s="67" t="s">
        <v>226</v>
      </c>
      <c r="K41" s="56">
        <v>310</v>
      </c>
      <c r="L41" s="66">
        <v>3</v>
      </c>
      <c r="M41" s="66">
        <v>0</v>
      </c>
      <c r="N41" s="68">
        <v>0</v>
      </c>
      <c r="O41" s="60"/>
      <c r="P41" s="61">
        <v>0</v>
      </c>
      <c r="Q41" s="369"/>
      <c r="R41" s="369"/>
      <c r="S41" s="369"/>
      <c r="T41" s="369"/>
      <c r="U41" s="63">
        <v>0</v>
      </c>
      <c r="V41" s="63">
        <v>0</v>
      </c>
      <c r="W41" s="69">
        <f t="shared" si="7"/>
        <v>49560</v>
      </c>
      <c r="X41" s="69">
        <f t="shared" si="7"/>
        <v>1000</v>
      </c>
      <c r="Y41" s="69">
        <f t="shared" si="7"/>
        <v>1000</v>
      </c>
    </row>
    <row r="42" spans="1:25" ht="36" customHeight="1">
      <c r="A42" s="77"/>
      <c r="B42" s="73"/>
      <c r="C42" s="65"/>
      <c r="D42" s="70"/>
      <c r="E42" s="374" t="s">
        <v>221</v>
      </c>
      <c r="F42" s="374"/>
      <c r="G42" s="374"/>
      <c r="H42" s="374"/>
      <c r="I42" s="374"/>
      <c r="J42" s="72">
        <v>5230095020</v>
      </c>
      <c r="K42" s="56">
        <v>310</v>
      </c>
      <c r="L42" s="66">
        <v>3</v>
      </c>
      <c r="M42" s="66">
        <v>10</v>
      </c>
      <c r="N42" s="68">
        <v>0</v>
      </c>
      <c r="O42" s="60"/>
      <c r="P42" s="61">
        <v>0</v>
      </c>
      <c r="Q42" s="369"/>
      <c r="R42" s="369"/>
      <c r="S42" s="369"/>
      <c r="T42" s="369"/>
      <c r="U42" s="63">
        <v>0</v>
      </c>
      <c r="V42" s="63">
        <v>0</v>
      </c>
      <c r="W42" s="69">
        <f t="shared" si="6"/>
        <v>49560</v>
      </c>
      <c r="X42" s="69">
        <f t="shared" si="6"/>
        <v>1000</v>
      </c>
      <c r="Y42" s="69">
        <f t="shared" si="6"/>
        <v>1000</v>
      </c>
    </row>
    <row r="43" spans="1:25" ht="33" customHeight="1">
      <c r="A43" s="77"/>
      <c r="B43" s="73"/>
      <c r="C43" s="65"/>
      <c r="D43" s="70"/>
      <c r="E43" s="70"/>
      <c r="F43" s="374" t="s">
        <v>123</v>
      </c>
      <c r="G43" s="374"/>
      <c r="H43" s="374"/>
      <c r="I43" s="374"/>
      <c r="J43" s="72">
        <v>5230095020</v>
      </c>
      <c r="K43" s="56">
        <v>310</v>
      </c>
      <c r="L43" s="66">
        <v>3</v>
      </c>
      <c r="M43" s="66">
        <v>10</v>
      </c>
      <c r="N43" s="68">
        <v>240</v>
      </c>
      <c r="O43" s="60"/>
      <c r="P43" s="61">
        <v>10000</v>
      </c>
      <c r="Q43" s="369"/>
      <c r="R43" s="369"/>
      <c r="S43" s="369"/>
      <c r="T43" s="369"/>
      <c r="U43" s="63">
        <v>0</v>
      </c>
      <c r="V43" s="63">
        <v>0</v>
      </c>
      <c r="W43" s="69">
        <v>49560</v>
      </c>
      <c r="X43" s="69">
        <v>1000</v>
      </c>
      <c r="Y43" s="69">
        <v>1000</v>
      </c>
    </row>
    <row r="44" spans="1:25" s="244" customFormat="1" ht="33.75" customHeight="1">
      <c r="A44" s="240"/>
      <c r="B44" s="241"/>
      <c r="C44" s="245"/>
      <c r="D44" s="411" t="s">
        <v>161</v>
      </c>
      <c r="E44" s="411"/>
      <c r="F44" s="411"/>
      <c r="G44" s="411"/>
      <c r="H44" s="411"/>
      <c r="I44" s="411"/>
      <c r="J44" s="243">
        <v>5240000000</v>
      </c>
      <c r="K44" s="233">
        <v>409</v>
      </c>
      <c r="L44" s="234">
        <v>0</v>
      </c>
      <c r="M44" s="234">
        <v>0</v>
      </c>
      <c r="N44" s="235">
        <v>0</v>
      </c>
      <c r="O44" s="236"/>
      <c r="P44" s="237">
        <v>0</v>
      </c>
      <c r="Q44" s="401"/>
      <c r="R44" s="401"/>
      <c r="S44" s="401"/>
      <c r="T44" s="401"/>
      <c r="U44" s="238">
        <v>0</v>
      </c>
      <c r="V44" s="238">
        <v>0</v>
      </c>
      <c r="W44" s="239">
        <f t="shared" ref="W44:Y47" si="8">W45</f>
        <v>494683.73</v>
      </c>
      <c r="X44" s="239">
        <f t="shared" si="8"/>
        <v>185000</v>
      </c>
      <c r="Y44" s="239">
        <f t="shared" si="8"/>
        <v>188000</v>
      </c>
    </row>
    <row r="45" spans="1:25" ht="32.25" customHeight="1">
      <c r="A45" s="220"/>
      <c r="B45" s="221"/>
      <c r="C45" s="385" t="s">
        <v>137</v>
      </c>
      <c r="D45" s="385"/>
      <c r="E45" s="385"/>
      <c r="F45" s="385"/>
      <c r="G45" s="385"/>
      <c r="H45" s="385"/>
      <c r="I45" s="385"/>
      <c r="J45" s="67" t="s">
        <v>227</v>
      </c>
      <c r="K45" s="56">
        <v>409</v>
      </c>
      <c r="L45" s="66">
        <v>0</v>
      </c>
      <c r="M45" s="66">
        <v>0</v>
      </c>
      <c r="N45" s="68">
        <v>0</v>
      </c>
      <c r="O45" s="60"/>
      <c r="P45" s="61">
        <v>0</v>
      </c>
      <c r="Q45" s="369"/>
      <c r="R45" s="369"/>
      <c r="S45" s="369"/>
      <c r="T45" s="369"/>
      <c r="U45" s="63">
        <v>0</v>
      </c>
      <c r="V45" s="63">
        <v>0</v>
      </c>
      <c r="W45" s="69">
        <f>W46</f>
        <v>494683.73</v>
      </c>
      <c r="X45" s="69">
        <f t="shared" si="8"/>
        <v>185000</v>
      </c>
      <c r="Y45" s="69">
        <f t="shared" si="8"/>
        <v>188000</v>
      </c>
    </row>
    <row r="46" spans="1:25">
      <c r="A46" s="220"/>
      <c r="B46" s="221"/>
      <c r="C46" s="385" t="s">
        <v>154</v>
      </c>
      <c r="D46" s="385"/>
      <c r="E46" s="385"/>
      <c r="F46" s="385"/>
      <c r="G46" s="385"/>
      <c r="H46" s="385"/>
      <c r="I46" s="385"/>
      <c r="J46" s="67" t="s">
        <v>227</v>
      </c>
      <c r="K46" s="56">
        <v>409</v>
      </c>
      <c r="L46" s="66">
        <v>4</v>
      </c>
      <c r="M46" s="66">
        <v>0</v>
      </c>
      <c r="N46" s="68">
        <v>0</v>
      </c>
      <c r="O46" s="60"/>
      <c r="P46" s="61">
        <v>0</v>
      </c>
      <c r="Q46" s="369"/>
      <c r="R46" s="369"/>
      <c r="S46" s="369"/>
      <c r="T46" s="369"/>
      <c r="U46" s="63">
        <v>0</v>
      </c>
      <c r="V46" s="63">
        <v>0</v>
      </c>
      <c r="W46" s="69">
        <f>W47</f>
        <v>494683.73</v>
      </c>
      <c r="X46" s="69">
        <f t="shared" si="8"/>
        <v>185000</v>
      </c>
      <c r="Y46" s="69">
        <f t="shared" si="8"/>
        <v>188000</v>
      </c>
    </row>
    <row r="47" spans="1:25" ht="30.75" customHeight="1">
      <c r="A47" s="77"/>
      <c r="B47" s="73"/>
      <c r="C47" s="74"/>
      <c r="D47" s="70"/>
      <c r="E47" s="374" t="s">
        <v>136</v>
      </c>
      <c r="F47" s="374"/>
      <c r="G47" s="374"/>
      <c r="H47" s="374"/>
      <c r="I47" s="374"/>
      <c r="J47" s="72">
        <v>5240095280</v>
      </c>
      <c r="K47" s="56">
        <v>409</v>
      </c>
      <c r="L47" s="66">
        <v>4</v>
      </c>
      <c r="M47" s="66">
        <v>9</v>
      </c>
      <c r="N47" s="68">
        <v>0</v>
      </c>
      <c r="O47" s="60"/>
      <c r="P47" s="61">
        <v>0</v>
      </c>
      <c r="Q47" s="369"/>
      <c r="R47" s="369"/>
      <c r="S47" s="369"/>
      <c r="T47" s="369"/>
      <c r="U47" s="63">
        <v>0</v>
      </c>
      <c r="V47" s="63">
        <v>0</v>
      </c>
      <c r="W47" s="69">
        <f t="shared" si="8"/>
        <v>494683.73</v>
      </c>
      <c r="X47" s="69">
        <f t="shared" si="8"/>
        <v>185000</v>
      </c>
      <c r="Y47" s="69">
        <f t="shared" si="8"/>
        <v>188000</v>
      </c>
    </row>
    <row r="48" spans="1:25" ht="32.25" customHeight="1">
      <c r="A48" s="77"/>
      <c r="B48" s="73"/>
      <c r="C48" s="74"/>
      <c r="D48" s="70"/>
      <c r="E48" s="70"/>
      <c r="F48" s="374" t="s">
        <v>123</v>
      </c>
      <c r="G48" s="374"/>
      <c r="H48" s="374"/>
      <c r="I48" s="374"/>
      <c r="J48" s="72">
        <v>5240095280</v>
      </c>
      <c r="K48" s="56">
        <v>409</v>
      </c>
      <c r="L48" s="66">
        <v>4</v>
      </c>
      <c r="M48" s="66">
        <v>9</v>
      </c>
      <c r="N48" s="68">
        <v>240</v>
      </c>
      <c r="O48" s="60"/>
      <c r="P48" s="61">
        <v>10000</v>
      </c>
      <c r="Q48" s="369"/>
      <c r="R48" s="369"/>
      <c r="S48" s="369"/>
      <c r="T48" s="369"/>
      <c r="U48" s="63">
        <v>0</v>
      </c>
      <c r="V48" s="63">
        <v>0</v>
      </c>
      <c r="W48" s="69">
        <v>494683.73</v>
      </c>
      <c r="X48" s="69">
        <v>185000</v>
      </c>
      <c r="Y48" s="69">
        <v>188000</v>
      </c>
    </row>
    <row r="49" spans="1:25" s="244" customFormat="1" ht="32.25" customHeight="1">
      <c r="A49" s="240"/>
      <c r="B49" s="241"/>
      <c r="C49" s="245"/>
      <c r="D49" s="410" t="s">
        <v>162</v>
      </c>
      <c r="E49" s="410"/>
      <c r="F49" s="410"/>
      <c r="G49" s="410"/>
      <c r="H49" s="410"/>
      <c r="I49" s="410"/>
      <c r="J49" s="243">
        <v>5250000000</v>
      </c>
      <c r="K49" s="233">
        <v>503</v>
      </c>
      <c r="L49" s="234">
        <v>0</v>
      </c>
      <c r="M49" s="234">
        <v>0</v>
      </c>
      <c r="N49" s="235">
        <v>0</v>
      </c>
      <c r="O49" s="236"/>
      <c r="P49" s="237">
        <v>0</v>
      </c>
      <c r="Q49" s="401"/>
      <c r="R49" s="401"/>
      <c r="S49" s="401"/>
      <c r="T49" s="401"/>
      <c r="U49" s="238">
        <v>0</v>
      </c>
      <c r="V49" s="238">
        <v>0</v>
      </c>
      <c r="W49" s="239">
        <f>W50+W54</f>
        <v>490140.32</v>
      </c>
      <c r="X49" s="239">
        <f>X50+X54</f>
        <v>1000</v>
      </c>
      <c r="Y49" s="239">
        <f>Y50+Y54</f>
        <v>1000</v>
      </c>
    </row>
    <row r="50" spans="1:25" ht="36.75" customHeight="1">
      <c r="A50" s="408" t="s">
        <v>141</v>
      </c>
      <c r="B50" s="408"/>
      <c r="C50" s="408"/>
      <c r="D50" s="408"/>
      <c r="E50" s="408"/>
      <c r="F50" s="408"/>
      <c r="G50" s="408"/>
      <c r="H50" s="408"/>
      <c r="I50" s="408"/>
      <c r="J50" s="67" t="s">
        <v>228</v>
      </c>
      <c r="K50" s="56">
        <v>500</v>
      </c>
      <c r="L50" s="66">
        <v>0</v>
      </c>
      <c r="M50" s="66">
        <v>0</v>
      </c>
      <c r="N50" s="68">
        <v>0</v>
      </c>
      <c r="O50" s="60"/>
      <c r="P50" s="61">
        <v>0</v>
      </c>
      <c r="Q50" s="369"/>
      <c r="R50" s="369"/>
      <c r="S50" s="369"/>
      <c r="T50" s="369"/>
      <c r="U50" s="63">
        <v>0</v>
      </c>
      <c r="V50" s="63">
        <v>0</v>
      </c>
      <c r="W50" s="69">
        <f>W51</f>
        <v>43019.32</v>
      </c>
      <c r="X50" s="69">
        <f>X51</f>
        <v>1000</v>
      </c>
      <c r="Y50" s="69">
        <f>Y51</f>
        <v>1000</v>
      </c>
    </row>
    <row r="51" spans="1:25" ht="23.25" customHeight="1">
      <c r="A51" s="220"/>
      <c r="B51" s="221"/>
      <c r="C51" s="403" t="s">
        <v>155</v>
      </c>
      <c r="D51" s="404"/>
      <c r="E51" s="404"/>
      <c r="F51" s="404"/>
      <c r="G51" s="404"/>
      <c r="H51" s="404"/>
      <c r="I51" s="405"/>
      <c r="J51" s="67" t="s">
        <v>228</v>
      </c>
      <c r="K51" s="56">
        <v>503</v>
      </c>
      <c r="L51" s="66">
        <v>5</v>
      </c>
      <c r="M51" s="66">
        <v>0</v>
      </c>
      <c r="N51" s="68">
        <v>0</v>
      </c>
      <c r="O51" s="60"/>
      <c r="P51" s="61">
        <v>0</v>
      </c>
      <c r="Q51" s="369"/>
      <c r="R51" s="369"/>
      <c r="S51" s="369"/>
      <c r="T51" s="369"/>
      <c r="U51" s="63">
        <v>0</v>
      </c>
      <c r="V51" s="63">
        <v>0</v>
      </c>
      <c r="W51" s="69">
        <f t="shared" ref="W51:Y52" si="9">W52</f>
        <v>43019.32</v>
      </c>
      <c r="X51" s="69">
        <f t="shared" si="9"/>
        <v>1000</v>
      </c>
      <c r="Y51" s="69">
        <f t="shared" si="9"/>
        <v>1000</v>
      </c>
    </row>
    <row r="52" spans="1:25" ht="21.75" customHeight="1">
      <c r="A52" s="77"/>
      <c r="B52" s="73"/>
      <c r="C52" s="74"/>
      <c r="D52" s="75"/>
      <c r="E52" s="403" t="s">
        <v>140</v>
      </c>
      <c r="F52" s="404"/>
      <c r="G52" s="404"/>
      <c r="H52" s="404"/>
      <c r="I52" s="405"/>
      <c r="J52" s="72">
        <v>5250095310</v>
      </c>
      <c r="K52" s="56">
        <v>503</v>
      </c>
      <c r="L52" s="66">
        <v>5</v>
      </c>
      <c r="M52" s="66">
        <v>3</v>
      </c>
      <c r="N52" s="68">
        <v>0</v>
      </c>
      <c r="O52" s="60"/>
      <c r="P52" s="61">
        <v>0</v>
      </c>
      <c r="Q52" s="369"/>
      <c r="R52" s="369"/>
      <c r="S52" s="369"/>
      <c r="T52" s="369"/>
      <c r="U52" s="63">
        <v>0</v>
      </c>
      <c r="V52" s="63">
        <v>0</v>
      </c>
      <c r="W52" s="69">
        <f t="shared" si="9"/>
        <v>43019.32</v>
      </c>
      <c r="X52" s="69">
        <f t="shared" si="9"/>
        <v>1000</v>
      </c>
      <c r="Y52" s="69">
        <f t="shared" si="9"/>
        <v>1000</v>
      </c>
    </row>
    <row r="53" spans="1:25" ht="30" customHeight="1">
      <c r="A53" s="77"/>
      <c r="B53" s="73"/>
      <c r="C53" s="74"/>
      <c r="D53" s="75"/>
      <c r="E53" s="75"/>
      <c r="F53" s="385" t="s">
        <v>123</v>
      </c>
      <c r="G53" s="385"/>
      <c r="H53" s="385"/>
      <c r="I53" s="385"/>
      <c r="J53" s="72">
        <v>5250095310</v>
      </c>
      <c r="K53" s="56">
        <v>503</v>
      </c>
      <c r="L53" s="66">
        <v>5</v>
      </c>
      <c r="M53" s="66">
        <v>3</v>
      </c>
      <c r="N53" s="68">
        <v>240</v>
      </c>
      <c r="O53" s="60"/>
      <c r="P53" s="61">
        <v>10000</v>
      </c>
      <c r="Q53" s="369"/>
      <c r="R53" s="369"/>
      <c r="S53" s="369"/>
      <c r="T53" s="369"/>
      <c r="U53" s="63">
        <v>0</v>
      </c>
      <c r="V53" s="63">
        <v>0</v>
      </c>
      <c r="W53" s="69">
        <v>43019.32</v>
      </c>
      <c r="X53" s="69">
        <v>1000</v>
      </c>
      <c r="Y53" s="69">
        <v>1000</v>
      </c>
    </row>
    <row r="54" spans="1:25" ht="30" customHeight="1">
      <c r="A54" s="77"/>
      <c r="B54" s="73"/>
      <c r="C54" s="74"/>
      <c r="D54" s="75"/>
      <c r="E54" s="75"/>
      <c r="F54" s="75"/>
      <c r="G54" s="75"/>
      <c r="H54" s="75"/>
      <c r="I54" s="311" t="s">
        <v>230</v>
      </c>
      <c r="J54" s="72" t="s">
        <v>231</v>
      </c>
      <c r="K54" s="56"/>
      <c r="L54" s="66">
        <v>0</v>
      </c>
      <c r="M54" s="66">
        <v>0</v>
      </c>
      <c r="N54" s="68">
        <v>0</v>
      </c>
      <c r="O54" s="60"/>
      <c r="P54" s="61"/>
      <c r="Q54" s="63"/>
      <c r="R54" s="63"/>
      <c r="S54" s="63"/>
      <c r="T54" s="63"/>
      <c r="U54" s="63"/>
      <c r="V54" s="63"/>
      <c r="W54" s="69">
        <f>W55</f>
        <v>447121</v>
      </c>
      <c r="X54" s="69">
        <f t="shared" ref="X54:Y56" si="10">X55</f>
        <v>0</v>
      </c>
      <c r="Y54" s="69">
        <f t="shared" si="10"/>
        <v>0</v>
      </c>
    </row>
    <row r="55" spans="1:25" ht="30" customHeight="1">
      <c r="A55" s="77"/>
      <c r="B55" s="73"/>
      <c r="C55" s="74"/>
      <c r="D55" s="75"/>
      <c r="E55" s="75"/>
      <c r="F55" s="75"/>
      <c r="G55" s="75"/>
      <c r="H55" s="75"/>
      <c r="I55" s="311" t="s">
        <v>155</v>
      </c>
      <c r="J55" s="72" t="s">
        <v>231</v>
      </c>
      <c r="K55" s="56"/>
      <c r="L55" s="66">
        <v>5</v>
      </c>
      <c r="M55" s="66">
        <v>0</v>
      </c>
      <c r="N55" s="68">
        <v>0</v>
      </c>
      <c r="O55" s="60"/>
      <c r="P55" s="61"/>
      <c r="Q55" s="63"/>
      <c r="R55" s="63"/>
      <c r="S55" s="63"/>
      <c r="T55" s="63"/>
      <c r="U55" s="63"/>
      <c r="V55" s="63"/>
      <c r="W55" s="69">
        <f>W56</f>
        <v>447121</v>
      </c>
      <c r="X55" s="69">
        <f t="shared" si="10"/>
        <v>0</v>
      </c>
      <c r="Y55" s="69">
        <f t="shared" si="10"/>
        <v>0</v>
      </c>
    </row>
    <row r="56" spans="1:25" ht="30" customHeight="1">
      <c r="A56" s="77"/>
      <c r="B56" s="73"/>
      <c r="C56" s="74"/>
      <c r="D56" s="75"/>
      <c r="E56" s="75"/>
      <c r="F56" s="75"/>
      <c r="G56" s="75"/>
      <c r="H56" s="75"/>
      <c r="I56" s="311" t="s">
        <v>140</v>
      </c>
      <c r="J56" s="72" t="s">
        <v>231</v>
      </c>
      <c r="K56" s="56"/>
      <c r="L56" s="66">
        <v>5</v>
      </c>
      <c r="M56" s="66">
        <v>3</v>
      </c>
      <c r="N56" s="68">
        <v>0</v>
      </c>
      <c r="O56" s="60"/>
      <c r="P56" s="61"/>
      <c r="Q56" s="63"/>
      <c r="R56" s="63"/>
      <c r="S56" s="63"/>
      <c r="T56" s="63"/>
      <c r="U56" s="63"/>
      <c r="V56" s="63"/>
      <c r="W56" s="69">
        <f>W57</f>
        <v>447121</v>
      </c>
      <c r="X56" s="69">
        <f t="shared" si="10"/>
        <v>0</v>
      </c>
      <c r="Y56" s="69">
        <f t="shared" si="10"/>
        <v>0</v>
      </c>
    </row>
    <row r="57" spans="1:25" ht="30" customHeight="1">
      <c r="A57" s="77"/>
      <c r="B57" s="73"/>
      <c r="C57" s="74"/>
      <c r="D57" s="75"/>
      <c r="E57" s="75"/>
      <c r="F57" s="75"/>
      <c r="G57" s="75"/>
      <c r="H57" s="75"/>
      <c r="I57" s="75" t="s">
        <v>123</v>
      </c>
      <c r="J57" s="72" t="s">
        <v>231</v>
      </c>
      <c r="K57" s="56"/>
      <c r="L57" s="66">
        <v>5</v>
      </c>
      <c r="M57" s="66">
        <v>3</v>
      </c>
      <c r="N57" s="68">
        <v>240</v>
      </c>
      <c r="O57" s="60"/>
      <c r="P57" s="61"/>
      <c r="Q57" s="63"/>
      <c r="R57" s="63"/>
      <c r="S57" s="63"/>
      <c r="T57" s="63"/>
      <c r="U57" s="63"/>
      <c r="V57" s="63"/>
      <c r="W57" s="69">
        <v>447121</v>
      </c>
      <c r="X57" s="69">
        <v>0</v>
      </c>
      <c r="Y57" s="69">
        <v>0</v>
      </c>
    </row>
    <row r="58" spans="1:25" s="244" customFormat="1" ht="33.75" customHeight="1">
      <c r="A58" s="240"/>
      <c r="B58" s="241"/>
      <c r="C58" s="245"/>
      <c r="D58" s="409" t="s">
        <v>163</v>
      </c>
      <c r="E58" s="409"/>
      <c r="F58" s="409"/>
      <c r="G58" s="409"/>
      <c r="H58" s="409"/>
      <c r="I58" s="409"/>
      <c r="J58" s="243">
        <v>5260000000</v>
      </c>
      <c r="K58" s="233">
        <v>801</v>
      </c>
      <c r="L58" s="234">
        <v>0</v>
      </c>
      <c r="M58" s="234">
        <v>0</v>
      </c>
      <c r="N58" s="235">
        <v>0</v>
      </c>
      <c r="O58" s="236"/>
      <c r="P58" s="237">
        <v>0</v>
      </c>
      <c r="Q58" s="401"/>
      <c r="R58" s="401"/>
      <c r="S58" s="401"/>
      <c r="T58" s="401"/>
      <c r="U58" s="238">
        <v>0</v>
      </c>
      <c r="V58" s="238">
        <v>0</v>
      </c>
      <c r="W58" s="246">
        <f>W59+W63+W67</f>
        <v>1997970.8599999999</v>
      </c>
      <c r="X58" s="246">
        <f>X59+X63+X67</f>
        <v>1640770</v>
      </c>
      <c r="Y58" s="246">
        <f>Y59+Y63+Y67</f>
        <v>1640770</v>
      </c>
    </row>
    <row r="59" spans="1:25" ht="33.75" customHeight="1">
      <c r="A59" s="408" t="s">
        <v>145</v>
      </c>
      <c r="B59" s="408"/>
      <c r="C59" s="408"/>
      <c r="D59" s="408"/>
      <c r="E59" s="408"/>
      <c r="F59" s="408"/>
      <c r="G59" s="408"/>
      <c r="H59" s="408"/>
      <c r="I59" s="408"/>
      <c r="J59" s="67" t="s">
        <v>229</v>
      </c>
      <c r="K59" s="56">
        <v>800</v>
      </c>
      <c r="L59" s="66">
        <v>0</v>
      </c>
      <c r="M59" s="66">
        <v>0</v>
      </c>
      <c r="N59" s="68">
        <v>0</v>
      </c>
      <c r="O59" s="60"/>
      <c r="P59" s="61">
        <v>0</v>
      </c>
      <c r="Q59" s="369"/>
      <c r="R59" s="369"/>
      <c r="S59" s="369"/>
      <c r="T59" s="369"/>
      <c r="U59" s="63">
        <v>0</v>
      </c>
      <c r="V59" s="63">
        <v>0</v>
      </c>
      <c r="W59" s="69">
        <f t="shared" ref="W59:Y60" si="11">W60</f>
        <v>1360520</v>
      </c>
      <c r="X59" s="69">
        <f t="shared" si="11"/>
        <v>1630770</v>
      </c>
      <c r="Y59" s="69">
        <f t="shared" si="11"/>
        <v>1630770</v>
      </c>
    </row>
    <row r="60" spans="1:25">
      <c r="A60" s="220"/>
      <c r="B60" s="221"/>
      <c r="C60" s="385" t="s">
        <v>249</v>
      </c>
      <c r="D60" s="385"/>
      <c r="E60" s="385"/>
      <c r="F60" s="385"/>
      <c r="G60" s="385"/>
      <c r="H60" s="385"/>
      <c r="I60" s="385"/>
      <c r="J60" s="67" t="s">
        <v>229</v>
      </c>
      <c r="K60" s="56">
        <v>801</v>
      </c>
      <c r="L60" s="66">
        <v>8</v>
      </c>
      <c r="M60" s="66">
        <v>0</v>
      </c>
      <c r="N60" s="68">
        <v>0</v>
      </c>
      <c r="O60" s="60"/>
      <c r="P60" s="61">
        <v>0</v>
      </c>
      <c r="Q60" s="369"/>
      <c r="R60" s="369"/>
      <c r="S60" s="369"/>
      <c r="T60" s="369"/>
      <c r="U60" s="63">
        <v>0</v>
      </c>
      <c r="V60" s="63">
        <v>0</v>
      </c>
      <c r="W60" s="69">
        <f>W61</f>
        <v>1360520</v>
      </c>
      <c r="X60" s="69">
        <f t="shared" si="11"/>
        <v>1630770</v>
      </c>
      <c r="Y60" s="69">
        <f t="shared" si="11"/>
        <v>1630770</v>
      </c>
    </row>
    <row r="61" spans="1:25" ht="21.75" customHeight="1">
      <c r="A61" s="77"/>
      <c r="B61" s="73"/>
      <c r="C61" s="74"/>
      <c r="D61" s="75"/>
      <c r="E61" s="75"/>
      <c r="F61" s="403" t="s">
        <v>143</v>
      </c>
      <c r="G61" s="404"/>
      <c r="H61" s="404"/>
      <c r="I61" s="405"/>
      <c r="J61" s="72">
        <v>5260075080</v>
      </c>
      <c r="K61" s="56">
        <v>502</v>
      </c>
      <c r="L61" s="66">
        <v>8</v>
      </c>
      <c r="M61" s="66">
        <v>1</v>
      </c>
      <c r="N61" s="68">
        <v>0</v>
      </c>
      <c r="O61" s="60"/>
      <c r="P61" s="61">
        <v>10000</v>
      </c>
      <c r="Q61" s="369"/>
      <c r="R61" s="369"/>
      <c r="S61" s="369"/>
      <c r="T61" s="369"/>
      <c r="U61" s="63">
        <v>0</v>
      </c>
      <c r="V61" s="63">
        <v>0</v>
      </c>
      <c r="W61" s="218">
        <f>W62</f>
        <v>1360520</v>
      </c>
      <c r="X61" s="218">
        <f>X62</f>
        <v>1630770</v>
      </c>
      <c r="Y61" s="218">
        <f>Y62</f>
        <v>1630770</v>
      </c>
    </row>
    <row r="62" spans="1:25" ht="18" customHeight="1">
      <c r="A62" s="77"/>
      <c r="B62" s="73"/>
      <c r="C62" s="74"/>
      <c r="D62" s="75"/>
      <c r="E62" s="75"/>
      <c r="F62" s="385" t="s">
        <v>125</v>
      </c>
      <c r="G62" s="385"/>
      <c r="H62" s="385"/>
      <c r="I62" s="385"/>
      <c r="J62" s="72">
        <v>5260075080</v>
      </c>
      <c r="K62" s="56">
        <v>502</v>
      </c>
      <c r="L62" s="66">
        <v>8</v>
      </c>
      <c r="M62" s="66">
        <v>1</v>
      </c>
      <c r="N62" s="68">
        <v>540</v>
      </c>
      <c r="O62" s="60"/>
      <c r="P62" s="61">
        <v>10000</v>
      </c>
      <c r="Q62" s="369"/>
      <c r="R62" s="369"/>
      <c r="S62" s="369"/>
      <c r="T62" s="369"/>
      <c r="U62" s="63">
        <v>0</v>
      </c>
      <c r="V62" s="63">
        <v>0</v>
      </c>
      <c r="W62" s="219">
        <v>1360520</v>
      </c>
      <c r="X62" s="219">
        <v>1630770</v>
      </c>
      <c r="Y62" s="219">
        <v>1630770</v>
      </c>
    </row>
    <row r="63" spans="1:25" ht="32.25" customHeight="1">
      <c r="A63" s="77"/>
      <c r="B63" s="73"/>
      <c r="C63" s="74"/>
      <c r="D63" s="76"/>
      <c r="E63" s="76"/>
      <c r="F63" s="76"/>
      <c r="G63" s="76"/>
      <c r="H63" s="76"/>
      <c r="I63" s="76" t="s">
        <v>144</v>
      </c>
      <c r="J63" s="72">
        <v>5260095220</v>
      </c>
      <c r="K63" s="56"/>
      <c r="L63" s="66">
        <v>0</v>
      </c>
      <c r="M63" s="66">
        <v>0</v>
      </c>
      <c r="N63" s="68">
        <v>0</v>
      </c>
      <c r="O63" s="60"/>
      <c r="P63" s="61"/>
      <c r="Q63" s="63"/>
      <c r="R63" s="63"/>
      <c r="S63" s="63"/>
      <c r="T63" s="63"/>
      <c r="U63" s="63"/>
      <c r="V63" s="63"/>
      <c r="W63" s="219">
        <f t="shared" ref="W63:Y65" si="12">W64</f>
        <v>367200.86</v>
      </c>
      <c r="X63" s="219">
        <f t="shared" si="12"/>
        <v>10000</v>
      </c>
      <c r="Y63" s="219">
        <f t="shared" si="12"/>
        <v>10000</v>
      </c>
    </row>
    <row r="64" spans="1:25" ht="32.25" customHeight="1">
      <c r="A64" s="77"/>
      <c r="B64" s="73"/>
      <c r="C64" s="74"/>
      <c r="D64" s="76"/>
      <c r="E64" s="76"/>
      <c r="F64" s="312"/>
      <c r="G64" s="313"/>
      <c r="H64" s="313"/>
      <c r="I64" s="314" t="s">
        <v>249</v>
      </c>
      <c r="J64" s="72">
        <v>5250095220</v>
      </c>
      <c r="K64" s="56"/>
      <c r="L64" s="66">
        <v>8</v>
      </c>
      <c r="M64" s="66">
        <v>0</v>
      </c>
      <c r="N64" s="68">
        <v>0</v>
      </c>
      <c r="O64" s="60"/>
      <c r="P64" s="61"/>
      <c r="Q64" s="304"/>
      <c r="R64" s="305"/>
      <c r="S64" s="305"/>
      <c r="T64" s="306"/>
      <c r="U64" s="63"/>
      <c r="V64" s="63"/>
      <c r="W64" s="219">
        <f t="shared" si="12"/>
        <v>367200.86</v>
      </c>
      <c r="X64" s="219">
        <f t="shared" si="12"/>
        <v>10000</v>
      </c>
      <c r="Y64" s="219">
        <f t="shared" si="12"/>
        <v>10000</v>
      </c>
    </row>
    <row r="65" spans="1:25" ht="32.25" customHeight="1">
      <c r="A65" s="77"/>
      <c r="B65" s="73"/>
      <c r="C65" s="74"/>
      <c r="D65" s="76"/>
      <c r="E65" s="76"/>
      <c r="F65" s="312"/>
      <c r="G65" s="313"/>
      <c r="H65" s="313"/>
      <c r="I65" s="314" t="s">
        <v>143</v>
      </c>
      <c r="J65" s="72">
        <v>5250095220</v>
      </c>
      <c r="K65" s="56"/>
      <c r="L65" s="66">
        <v>8</v>
      </c>
      <c r="M65" s="66">
        <v>1</v>
      </c>
      <c r="N65" s="68">
        <v>0</v>
      </c>
      <c r="O65" s="60"/>
      <c r="P65" s="61"/>
      <c r="Q65" s="304"/>
      <c r="R65" s="305"/>
      <c r="S65" s="305"/>
      <c r="T65" s="306"/>
      <c r="U65" s="63"/>
      <c r="V65" s="63"/>
      <c r="W65" s="219">
        <f t="shared" si="12"/>
        <v>367200.86</v>
      </c>
      <c r="X65" s="219">
        <f t="shared" si="12"/>
        <v>10000</v>
      </c>
      <c r="Y65" s="219">
        <f t="shared" si="12"/>
        <v>10000</v>
      </c>
    </row>
    <row r="66" spans="1:25" ht="32.25" customHeight="1">
      <c r="A66" s="77"/>
      <c r="B66" s="73"/>
      <c r="C66" s="74"/>
      <c r="D66" s="76"/>
      <c r="E66" s="76"/>
      <c r="F66" s="403" t="s">
        <v>123</v>
      </c>
      <c r="G66" s="404"/>
      <c r="H66" s="404"/>
      <c r="I66" s="405"/>
      <c r="J66" s="72">
        <v>5260095220</v>
      </c>
      <c r="K66" s="56"/>
      <c r="L66" s="66">
        <v>8</v>
      </c>
      <c r="M66" s="66">
        <v>1</v>
      </c>
      <c r="N66" s="68">
        <v>240</v>
      </c>
      <c r="O66" s="60"/>
      <c r="P66" s="61"/>
      <c r="Q66" s="304"/>
      <c r="R66" s="305"/>
      <c r="S66" s="305"/>
      <c r="T66" s="306"/>
      <c r="U66" s="63"/>
      <c r="V66" s="63"/>
      <c r="W66" s="219">
        <v>367200.86</v>
      </c>
      <c r="X66" s="219">
        <v>10000</v>
      </c>
      <c r="Y66" s="219">
        <v>10000</v>
      </c>
    </row>
    <row r="67" spans="1:25" ht="29.25" customHeight="1">
      <c r="A67" s="77"/>
      <c r="B67" s="73"/>
      <c r="C67" s="74"/>
      <c r="D67" s="76"/>
      <c r="E67" s="76"/>
      <c r="F67" s="310"/>
      <c r="G67" s="406" t="s">
        <v>244</v>
      </c>
      <c r="H67" s="406"/>
      <c r="I67" s="407"/>
      <c r="J67" s="72">
        <v>5260097030</v>
      </c>
      <c r="K67" s="56">
        <v>503</v>
      </c>
      <c r="L67" s="66">
        <v>0</v>
      </c>
      <c r="M67" s="66">
        <v>0</v>
      </c>
      <c r="N67" s="68">
        <v>0</v>
      </c>
      <c r="O67" s="60"/>
      <c r="P67" s="61">
        <v>0</v>
      </c>
      <c r="Q67" s="369"/>
      <c r="R67" s="369"/>
      <c r="S67" s="369"/>
      <c r="T67" s="369"/>
      <c r="U67" s="63">
        <v>0</v>
      </c>
      <c r="V67" s="63">
        <v>0</v>
      </c>
      <c r="W67" s="69">
        <f t="shared" ref="W67:Y69" si="13">W68</f>
        <v>270250</v>
      </c>
      <c r="X67" s="69">
        <f t="shared" si="13"/>
        <v>0</v>
      </c>
      <c r="Y67" s="69">
        <f t="shared" si="13"/>
        <v>0</v>
      </c>
    </row>
    <row r="68" spans="1:25" ht="29.25" customHeight="1">
      <c r="A68" s="77"/>
      <c r="B68" s="73"/>
      <c r="C68" s="74"/>
      <c r="D68" s="76"/>
      <c r="E68" s="76"/>
      <c r="F68" s="310"/>
      <c r="G68" s="313"/>
      <c r="H68" s="313"/>
      <c r="I68" s="314" t="s">
        <v>249</v>
      </c>
      <c r="J68" s="72">
        <v>5260097030</v>
      </c>
      <c r="K68" s="56"/>
      <c r="L68" s="66">
        <v>8</v>
      </c>
      <c r="M68" s="66">
        <v>0</v>
      </c>
      <c r="N68" s="68">
        <v>0</v>
      </c>
      <c r="O68" s="60"/>
      <c r="P68" s="61"/>
      <c r="Q68" s="63"/>
      <c r="R68" s="63"/>
      <c r="S68" s="63"/>
      <c r="T68" s="63"/>
      <c r="U68" s="63"/>
      <c r="V68" s="63"/>
      <c r="W68" s="69">
        <f t="shared" si="13"/>
        <v>270250</v>
      </c>
      <c r="X68" s="69">
        <f t="shared" si="13"/>
        <v>0</v>
      </c>
      <c r="Y68" s="69">
        <f t="shared" si="13"/>
        <v>0</v>
      </c>
    </row>
    <row r="69" spans="1:25" ht="29.25" customHeight="1">
      <c r="A69" s="77"/>
      <c r="B69" s="73"/>
      <c r="C69" s="74"/>
      <c r="D69" s="76"/>
      <c r="E69" s="76"/>
      <c r="F69" s="310"/>
      <c r="G69" s="313"/>
      <c r="H69" s="313"/>
      <c r="I69" s="314" t="s">
        <v>143</v>
      </c>
      <c r="J69" s="72">
        <v>5260097030</v>
      </c>
      <c r="K69" s="56"/>
      <c r="L69" s="66">
        <v>8</v>
      </c>
      <c r="M69" s="66">
        <v>1</v>
      </c>
      <c r="N69" s="68">
        <v>0</v>
      </c>
      <c r="O69" s="60"/>
      <c r="P69" s="61"/>
      <c r="Q69" s="63"/>
      <c r="R69" s="63"/>
      <c r="S69" s="63"/>
      <c r="T69" s="63"/>
      <c r="U69" s="63"/>
      <c r="V69" s="63"/>
      <c r="W69" s="69">
        <f t="shared" si="13"/>
        <v>270250</v>
      </c>
      <c r="X69" s="69">
        <f t="shared" si="13"/>
        <v>0</v>
      </c>
      <c r="Y69" s="69">
        <f t="shared" si="13"/>
        <v>0</v>
      </c>
    </row>
    <row r="70" spans="1:25" ht="29.25" customHeight="1">
      <c r="A70" s="77"/>
      <c r="B70" s="73"/>
      <c r="C70" s="74"/>
      <c r="D70" s="76"/>
      <c r="E70" s="76"/>
      <c r="F70" s="310"/>
      <c r="G70" s="313"/>
      <c r="H70" s="313"/>
      <c r="I70" s="314" t="s">
        <v>125</v>
      </c>
      <c r="J70" s="72">
        <v>5260097030</v>
      </c>
      <c r="K70" s="56"/>
      <c r="L70" s="66">
        <v>8</v>
      </c>
      <c r="M70" s="66">
        <v>1</v>
      </c>
      <c r="N70" s="68">
        <v>540</v>
      </c>
      <c r="O70" s="60"/>
      <c r="P70" s="61"/>
      <c r="Q70" s="63"/>
      <c r="R70" s="63"/>
      <c r="S70" s="63"/>
      <c r="T70" s="63"/>
      <c r="U70" s="63"/>
      <c r="V70" s="63"/>
      <c r="W70" s="69">
        <v>270250</v>
      </c>
      <c r="X70" s="69">
        <v>0</v>
      </c>
      <c r="Y70" s="69">
        <v>0</v>
      </c>
    </row>
    <row r="71" spans="1:25" ht="29.25" customHeight="1">
      <c r="A71" s="77"/>
      <c r="B71" s="73"/>
      <c r="C71" s="74"/>
      <c r="D71" s="76"/>
      <c r="E71" s="76"/>
      <c r="F71" s="310"/>
      <c r="G71" s="313"/>
      <c r="H71" s="313"/>
      <c r="I71" s="70" t="s">
        <v>197</v>
      </c>
      <c r="J71" s="72">
        <v>5280000000</v>
      </c>
      <c r="K71" s="56"/>
      <c r="L71" s="66">
        <v>0</v>
      </c>
      <c r="M71" s="66">
        <v>0</v>
      </c>
      <c r="N71" s="68">
        <v>0</v>
      </c>
      <c r="O71" s="60"/>
      <c r="P71" s="61"/>
      <c r="Q71" s="63"/>
      <c r="R71" s="63"/>
      <c r="S71" s="63"/>
      <c r="T71" s="63"/>
      <c r="U71" s="63"/>
      <c r="V71" s="63"/>
      <c r="W71" s="69">
        <f t="shared" ref="W71:Y74" si="14">W72</f>
        <v>0</v>
      </c>
      <c r="X71" s="69">
        <f t="shared" si="14"/>
        <v>0</v>
      </c>
      <c r="Y71" s="69">
        <f t="shared" si="14"/>
        <v>363000</v>
      </c>
    </row>
    <row r="72" spans="1:25" ht="68.25" customHeight="1">
      <c r="A72" s="77"/>
      <c r="B72" s="73"/>
      <c r="C72" s="74"/>
      <c r="D72" s="76"/>
      <c r="E72" s="76"/>
      <c r="F72" s="310"/>
      <c r="G72" s="313"/>
      <c r="H72" s="313"/>
      <c r="I72" s="70" t="s">
        <v>198</v>
      </c>
      <c r="J72" s="72" t="s">
        <v>199</v>
      </c>
      <c r="K72" s="56"/>
      <c r="L72" s="66">
        <v>0</v>
      </c>
      <c r="M72" s="66">
        <v>0</v>
      </c>
      <c r="N72" s="68">
        <v>0</v>
      </c>
      <c r="O72" s="60"/>
      <c r="P72" s="61"/>
      <c r="Q72" s="63"/>
      <c r="R72" s="63"/>
      <c r="S72" s="63"/>
      <c r="T72" s="63"/>
      <c r="U72" s="63"/>
      <c r="V72" s="63"/>
      <c r="W72" s="69">
        <f t="shared" si="14"/>
        <v>0</v>
      </c>
      <c r="X72" s="69">
        <f t="shared" si="14"/>
        <v>0</v>
      </c>
      <c r="Y72" s="69">
        <f t="shared" si="14"/>
        <v>363000</v>
      </c>
    </row>
    <row r="73" spans="1:25" ht="29.25" customHeight="1">
      <c r="A73" s="77"/>
      <c r="B73" s="73"/>
      <c r="C73" s="74"/>
      <c r="D73" s="76"/>
      <c r="E73" s="76"/>
      <c r="F73" s="310"/>
      <c r="G73" s="313"/>
      <c r="H73" s="313"/>
      <c r="I73" s="70" t="s">
        <v>154</v>
      </c>
      <c r="J73" s="72" t="s">
        <v>199</v>
      </c>
      <c r="K73" s="56"/>
      <c r="L73" s="66">
        <v>4</v>
      </c>
      <c r="M73" s="66">
        <v>0</v>
      </c>
      <c r="N73" s="68">
        <v>0</v>
      </c>
      <c r="O73" s="60"/>
      <c r="P73" s="61"/>
      <c r="Q73" s="63"/>
      <c r="R73" s="63"/>
      <c r="S73" s="63"/>
      <c r="T73" s="63"/>
      <c r="U73" s="63"/>
      <c r="V73" s="63"/>
      <c r="W73" s="69">
        <f t="shared" si="14"/>
        <v>0</v>
      </c>
      <c r="X73" s="69">
        <f t="shared" si="14"/>
        <v>0</v>
      </c>
      <c r="Y73" s="69">
        <f t="shared" si="14"/>
        <v>363000</v>
      </c>
    </row>
    <row r="74" spans="1:25" ht="29.25" customHeight="1">
      <c r="A74" s="77"/>
      <c r="B74" s="73"/>
      <c r="C74" s="74"/>
      <c r="D74" s="76"/>
      <c r="E74" s="76"/>
      <c r="F74" s="310"/>
      <c r="G74" s="313"/>
      <c r="H74" s="313"/>
      <c r="I74" s="70" t="s">
        <v>217</v>
      </c>
      <c r="J74" s="72" t="s">
        <v>199</v>
      </c>
      <c r="K74" s="56"/>
      <c r="L74" s="66">
        <v>4</v>
      </c>
      <c r="M74" s="66">
        <v>12</v>
      </c>
      <c r="N74" s="68">
        <v>0</v>
      </c>
      <c r="O74" s="60"/>
      <c r="P74" s="61"/>
      <c r="Q74" s="63"/>
      <c r="R74" s="63"/>
      <c r="S74" s="63"/>
      <c r="T74" s="63"/>
      <c r="U74" s="63"/>
      <c r="V74" s="63"/>
      <c r="W74" s="69">
        <f t="shared" si="14"/>
        <v>0</v>
      </c>
      <c r="X74" s="69">
        <f t="shared" si="14"/>
        <v>0</v>
      </c>
      <c r="Y74" s="69">
        <f t="shared" si="14"/>
        <v>363000</v>
      </c>
    </row>
    <row r="75" spans="1:25" ht="29.25" customHeight="1">
      <c r="A75" s="77"/>
      <c r="B75" s="73"/>
      <c r="C75" s="74"/>
      <c r="D75" s="76"/>
      <c r="E75" s="76"/>
      <c r="F75" s="310"/>
      <c r="G75" s="313"/>
      <c r="H75" s="313"/>
      <c r="I75" s="79" t="s">
        <v>123</v>
      </c>
      <c r="J75" s="72" t="s">
        <v>199</v>
      </c>
      <c r="K75" s="56"/>
      <c r="L75" s="66">
        <v>4</v>
      </c>
      <c r="M75" s="66">
        <v>12</v>
      </c>
      <c r="N75" s="68">
        <v>240</v>
      </c>
      <c r="O75" s="60"/>
      <c r="P75" s="61"/>
      <c r="Q75" s="63"/>
      <c r="R75" s="63"/>
      <c r="S75" s="63"/>
      <c r="T75" s="63"/>
      <c r="U75" s="63"/>
      <c r="V75" s="63"/>
      <c r="W75" s="69">
        <v>0</v>
      </c>
      <c r="X75" s="69">
        <v>0</v>
      </c>
      <c r="Y75" s="69">
        <v>363000</v>
      </c>
    </row>
    <row r="76" spans="1:25" ht="29.25" customHeight="1">
      <c r="A76" s="77"/>
      <c r="B76" s="73"/>
      <c r="C76" s="74"/>
      <c r="D76" s="76"/>
      <c r="E76" s="76"/>
      <c r="F76" s="310"/>
      <c r="G76" s="313"/>
      <c r="H76" s="313"/>
      <c r="I76" s="314" t="s">
        <v>241</v>
      </c>
      <c r="J76" s="72">
        <v>7700000000</v>
      </c>
      <c r="K76" s="56"/>
      <c r="L76" s="66">
        <v>0</v>
      </c>
      <c r="M76" s="66">
        <v>0</v>
      </c>
      <c r="N76" s="68">
        <v>0</v>
      </c>
      <c r="O76" s="60"/>
      <c r="P76" s="61"/>
      <c r="Q76" s="63"/>
      <c r="R76" s="63"/>
      <c r="S76" s="63"/>
      <c r="T76" s="63"/>
      <c r="U76" s="63"/>
      <c r="V76" s="63"/>
      <c r="W76" s="69">
        <f t="shared" ref="W76:Y77" si="15">W77</f>
        <v>900</v>
      </c>
      <c r="X76" s="69">
        <f t="shared" si="15"/>
        <v>0</v>
      </c>
      <c r="Y76" s="69">
        <f t="shared" si="15"/>
        <v>0</v>
      </c>
    </row>
    <row r="77" spans="1:25" ht="29.25" customHeight="1">
      <c r="A77" s="77"/>
      <c r="B77" s="73"/>
      <c r="C77" s="74"/>
      <c r="D77" s="76"/>
      <c r="E77" s="76"/>
      <c r="F77" s="310"/>
      <c r="G77" s="313"/>
      <c r="H77" s="313"/>
      <c r="I77" s="314" t="s">
        <v>237</v>
      </c>
      <c r="J77" s="72">
        <v>7700095100</v>
      </c>
      <c r="K77" s="56"/>
      <c r="L77" s="66">
        <v>0</v>
      </c>
      <c r="M77" s="66">
        <v>0</v>
      </c>
      <c r="N77" s="68">
        <v>0</v>
      </c>
      <c r="O77" s="60"/>
      <c r="P77" s="61"/>
      <c r="Q77" s="63"/>
      <c r="R77" s="63"/>
      <c r="S77" s="63"/>
      <c r="T77" s="63"/>
      <c r="U77" s="63"/>
      <c r="V77" s="63"/>
      <c r="W77" s="69">
        <f t="shared" si="15"/>
        <v>900</v>
      </c>
      <c r="X77" s="69">
        <f t="shared" si="15"/>
        <v>0</v>
      </c>
      <c r="Y77" s="69">
        <f t="shared" si="15"/>
        <v>0</v>
      </c>
    </row>
    <row r="78" spans="1:25" ht="29.25" customHeight="1">
      <c r="A78" s="77"/>
      <c r="B78" s="73"/>
      <c r="C78" s="74"/>
      <c r="D78" s="76"/>
      <c r="E78" s="76"/>
      <c r="F78" s="310"/>
      <c r="G78" s="313"/>
      <c r="H78" s="313"/>
      <c r="I78" s="314" t="s">
        <v>151</v>
      </c>
      <c r="J78" s="72">
        <v>7700095100</v>
      </c>
      <c r="K78" s="56"/>
      <c r="L78" s="66">
        <v>1</v>
      </c>
      <c r="M78" s="66">
        <v>0</v>
      </c>
      <c r="N78" s="68">
        <v>0</v>
      </c>
      <c r="O78" s="60"/>
      <c r="P78" s="61"/>
      <c r="Q78" s="63"/>
      <c r="R78" s="63"/>
      <c r="S78" s="63"/>
      <c r="T78" s="63"/>
      <c r="U78" s="63"/>
      <c r="V78" s="63"/>
      <c r="W78" s="69">
        <f>W80</f>
        <v>900</v>
      </c>
      <c r="X78" s="69">
        <f>X80</f>
        <v>0</v>
      </c>
      <c r="Y78" s="69">
        <f>Y80</f>
        <v>0</v>
      </c>
    </row>
    <row r="79" spans="1:25" ht="29.25" customHeight="1">
      <c r="A79" s="77"/>
      <c r="B79" s="73"/>
      <c r="C79" s="74"/>
      <c r="D79" s="76"/>
      <c r="E79" s="76"/>
      <c r="F79" s="310"/>
      <c r="G79" s="313"/>
      <c r="H79" s="313"/>
      <c r="I79" s="314" t="s">
        <v>240</v>
      </c>
      <c r="J79" s="72">
        <v>7700095100</v>
      </c>
      <c r="K79" s="56"/>
      <c r="L79" s="66">
        <v>1</v>
      </c>
      <c r="M79" s="66">
        <v>13</v>
      </c>
      <c r="N79" s="68">
        <v>0</v>
      </c>
      <c r="O79" s="60"/>
      <c r="P79" s="61"/>
      <c r="Q79" s="63"/>
      <c r="R79" s="63"/>
      <c r="S79" s="63"/>
      <c r="T79" s="63"/>
      <c r="U79" s="63"/>
      <c r="V79" s="63"/>
      <c r="W79" s="69">
        <f>W80</f>
        <v>900</v>
      </c>
      <c r="X79" s="69">
        <f>X80</f>
        <v>0</v>
      </c>
      <c r="Y79" s="69">
        <f>Y80</f>
        <v>0</v>
      </c>
    </row>
    <row r="80" spans="1:25" ht="29.25" customHeight="1">
      <c r="A80" s="77"/>
      <c r="B80" s="73"/>
      <c r="C80" s="74"/>
      <c r="D80" s="76"/>
      <c r="E80" s="76"/>
      <c r="F80" s="310"/>
      <c r="G80" s="313"/>
      <c r="H80" s="313"/>
      <c r="I80" s="314" t="s">
        <v>236</v>
      </c>
      <c r="J80" s="72">
        <v>7700095100</v>
      </c>
      <c r="K80" s="56"/>
      <c r="L80" s="66">
        <v>1</v>
      </c>
      <c r="M80" s="66">
        <v>13</v>
      </c>
      <c r="N80" s="68">
        <v>850</v>
      </c>
      <c r="O80" s="60"/>
      <c r="P80" s="61"/>
      <c r="Q80" s="63"/>
      <c r="R80" s="63"/>
      <c r="S80" s="63"/>
      <c r="T80" s="63"/>
      <c r="U80" s="63"/>
      <c r="V80" s="63"/>
      <c r="W80" s="69">
        <v>900</v>
      </c>
      <c r="X80" s="69">
        <v>0</v>
      </c>
      <c r="Y80" s="69">
        <v>0</v>
      </c>
    </row>
    <row r="81" spans="1:25" ht="15" customHeight="1">
      <c r="A81" s="78"/>
      <c r="B81" s="78"/>
      <c r="C81" s="78"/>
      <c r="D81" s="78"/>
      <c r="E81" s="78"/>
      <c r="F81" s="395" t="s">
        <v>146</v>
      </c>
      <c r="G81" s="396"/>
      <c r="H81" s="396"/>
      <c r="I81" s="397"/>
      <c r="J81" s="321" t="s">
        <v>157</v>
      </c>
      <c r="K81" s="322"/>
      <c r="L81" s="321" t="s">
        <v>157</v>
      </c>
      <c r="M81" s="321" t="s">
        <v>157</v>
      </c>
      <c r="N81" s="321" t="s">
        <v>157</v>
      </c>
      <c r="O81" s="320"/>
      <c r="P81" s="323">
        <v>10000</v>
      </c>
      <c r="Q81" s="324"/>
      <c r="R81" s="324"/>
      <c r="S81" s="324"/>
      <c r="T81" s="324"/>
      <c r="U81" s="324">
        <v>0</v>
      </c>
      <c r="V81" s="324">
        <v>0</v>
      </c>
      <c r="W81" s="325">
        <f>W9+W76</f>
        <v>5446232.5299999993</v>
      </c>
      <c r="X81" s="325">
        <f>X9+X76</f>
        <v>3644300</v>
      </c>
      <c r="Y81" s="325">
        <f>Y9+Y76</f>
        <v>4033200</v>
      </c>
    </row>
  </sheetData>
  <mergeCells count="82">
    <mergeCell ref="C13:I13"/>
    <mergeCell ref="Q13:T13"/>
    <mergeCell ref="A6:Y6"/>
    <mergeCell ref="A8:I8"/>
    <mergeCell ref="A12:I12"/>
    <mergeCell ref="Q12:T12"/>
    <mergeCell ref="F18:I18"/>
    <mergeCell ref="Q18:T18"/>
    <mergeCell ref="F14:I14"/>
    <mergeCell ref="Q14:T14"/>
    <mergeCell ref="C17:I17"/>
    <mergeCell ref="Q17:T17"/>
    <mergeCell ref="Q16:T16"/>
    <mergeCell ref="Q15:T15"/>
    <mergeCell ref="A16:I16"/>
    <mergeCell ref="F20:I20"/>
    <mergeCell ref="Q20:T20"/>
    <mergeCell ref="F28:I28"/>
    <mergeCell ref="Q28:T28"/>
    <mergeCell ref="A34:I34"/>
    <mergeCell ref="Q34:T34"/>
    <mergeCell ref="D33:I33"/>
    <mergeCell ref="Q33:T33"/>
    <mergeCell ref="E36:I36"/>
    <mergeCell ref="Q36:T36"/>
    <mergeCell ref="E37:I37"/>
    <mergeCell ref="Q37:T37"/>
    <mergeCell ref="C35:I35"/>
    <mergeCell ref="Q35:T35"/>
    <mergeCell ref="C41:I41"/>
    <mergeCell ref="Q41:T41"/>
    <mergeCell ref="F38:I38"/>
    <mergeCell ref="Q38:T38"/>
    <mergeCell ref="A40:I40"/>
    <mergeCell ref="Q40:T40"/>
    <mergeCell ref="D39:I39"/>
    <mergeCell ref="Q39:T39"/>
    <mergeCell ref="E42:I42"/>
    <mergeCell ref="Q42:T42"/>
    <mergeCell ref="F43:I43"/>
    <mergeCell ref="Q43:T43"/>
    <mergeCell ref="D44:I44"/>
    <mergeCell ref="Q44:T44"/>
    <mergeCell ref="E47:I47"/>
    <mergeCell ref="Q47:T47"/>
    <mergeCell ref="F48:I48"/>
    <mergeCell ref="Q48:T48"/>
    <mergeCell ref="C45:I45"/>
    <mergeCell ref="Q45:T45"/>
    <mergeCell ref="C46:I46"/>
    <mergeCell ref="Q46:T46"/>
    <mergeCell ref="C51:I51"/>
    <mergeCell ref="Q51:T51"/>
    <mergeCell ref="A50:I50"/>
    <mergeCell ref="Q50:T50"/>
    <mergeCell ref="D49:I49"/>
    <mergeCell ref="Q49:T49"/>
    <mergeCell ref="E52:I52"/>
    <mergeCell ref="Q52:T52"/>
    <mergeCell ref="F53:I53"/>
    <mergeCell ref="Q53:T53"/>
    <mergeCell ref="D58:I58"/>
    <mergeCell ref="Q58:T58"/>
    <mergeCell ref="F62:I62"/>
    <mergeCell ref="Q62:T62"/>
    <mergeCell ref="Q67:T67"/>
    <mergeCell ref="G67:I67"/>
    <mergeCell ref="F66:I66"/>
    <mergeCell ref="Q59:T59"/>
    <mergeCell ref="C60:I60"/>
    <mergeCell ref="Q60:T60"/>
    <mergeCell ref="A59:I59"/>
    <mergeCell ref="F81:I81"/>
    <mergeCell ref="A9:I9"/>
    <mergeCell ref="Q9:T9"/>
    <mergeCell ref="C10:I10"/>
    <mergeCell ref="Q10:T10"/>
    <mergeCell ref="E11:I11"/>
    <mergeCell ref="Q11:T11"/>
    <mergeCell ref="E15:I15"/>
    <mergeCell ref="F61:I61"/>
    <mergeCell ref="Q61:T61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2022-07-25T09:39:46Z</cp:lastPrinted>
  <dcterms:created xsi:type="dcterms:W3CDTF">2009-11-09T07:06:48Z</dcterms:created>
  <dcterms:modified xsi:type="dcterms:W3CDTF">2023-03-21T09:34:20Z</dcterms:modified>
</cp:coreProperties>
</file>